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O:\POSTĘPOWANIA 2021\41. Artykuły biurowe\"/>
    </mc:Choice>
  </mc:AlternateContent>
  <xr:revisionPtr revIDLastSave="0" documentId="13_ncr:1_{4EF1C59B-0732-4127-823A-2044F89AC982}" xr6:coauthVersionLast="47" xr6:coauthVersionMax="47" xr10:uidLastSave="{00000000-0000-0000-0000-000000000000}"/>
  <bookViews>
    <workbookView xWindow="-23148" yWindow="-48" windowWidth="23256" windowHeight="12576" xr2:uid="{00000000-000D-0000-FFFF-FFFF00000000}"/>
  </bookViews>
  <sheets>
    <sheet name="biurówka" sheetId="1" r:id="rId1"/>
    <sheet name="Arkusz3" sheetId="2" r:id="rId2"/>
  </sheets>
  <calcPr calcId="181029" iterateDelta="1E-4"/>
</workbook>
</file>

<file path=xl/calcChain.xml><?xml version="1.0" encoding="utf-8"?>
<calcChain xmlns="http://schemas.openxmlformats.org/spreadsheetml/2006/main">
  <c r="Q98" i="1" l="1"/>
  <c r="Q95" i="1"/>
  <c r="Q53" i="1"/>
  <c r="Q46" i="1"/>
  <c r="Q44" i="1"/>
  <c r="Q37" i="1"/>
  <c r="Q29" i="1"/>
  <c r="Q28" i="1"/>
  <c r="Q30" i="1"/>
  <c r="Q27" i="1"/>
  <c r="Q13" i="1"/>
  <c r="Q2" i="1"/>
  <c r="Q73" i="1"/>
  <c r="Q67" i="1"/>
  <c r="Q66" i="1"/>
  <c r="Q65" i="1"/>
  <c r="Q61" i="1"/>
  <c r="Q59" i="1"/>
  <c r="Q48" i="1"/>
  <c r="Q41" i="1"/>
  <c r="Q39" i="1"/>
  <c r="Q35" i="1"/>
  <c r="Q22" i="1"/>
  <c r="Q24" i="1"/>
  <c r="Q15" i="1"/>
  <c r="Q74" i="1"/>
  <c r="Q99" i="1"/>
  <c r="Q111" i="1"/>
  <c r="Q85" i="1"/>
  <c r="Q6" i="1"/>
  <c r="Q102" i="1"/>
  <c r="Q47" i="1"/>
  <c r="Q84" i="1"/>
  <c r="Q71" i="1"/>
  <c r="Q58" i="1"/>
  <c r="Q51" i="1"/>
  <c r="Q40" i="1"/>
  <c r="Q7" i="1"/>
  <c r="P2" i="1"/>
  <c r="P3" i="1"/>
  <c r="Q3" i="1"/>
  <c r="R3" i="1"/>
  <c r="P4" i="1"/>
  <c r="Q4" i="1"/>
  <c r="R4" i="1" s="1"/>
  <c r="P5" i="1"/>
  <c r="R5" i="1" s="1"/>
  <c r="P6" i="1"/>
  <c r="P7" i="1"/>
  <c r="P8" i="1"/>
  <c r="Q8" i="1"/>
  <c r="R8" i="1"/>
  <c r="P9" i="1"/>
  <c r="Q9" i="1"/>
  <c r="R9" i="1" s="1"/>
  <c r="P10" i="1"/>
  <c r="Q10" i="1"/>
  <c r="R10" i="1"/>
  <c r="P11" i="1"/>
  <c r="Q11" i="1"/>
  <c r="P12" i="1"/>
  <c r="Q12" i="1"/>
  <c r="P13" i="1"/>
  <c r="R13" i="1" s="1"/>
  <c r="P14" i="1"/>
  <c r="Q14" i="1"/>
  <c r="R14" i="1" s="1"/>
  <c r="P15" i="1"/>
  <c r="R15" i="1" s="1"/>
  <c r="P16" i="1"/>
  <c r="Q16" i="1"/>
  <c r="P17" i="1"/>
  <c r="Q17" i="1"/>
  <c r="R17" i="1"/>
  <c r="P18" i="1"/>
  <c r="Q18" i="1"/>
  <c r="R18" i="1" s="1"/>
  <c r="P19" i="1"/>
  <c r="Q19" i="1"/>
  <c r="R19" i="1"/>
  <c r="P20" i="1"/>
  <c r="Q20" i="1"/>
  <c r="P21" i="1"/>
  <c r="Q21" i="1"/>
  <c r="R21" i="1"/>
  <c r="P22" i="1"/>
  <c r="R22" i="1"/>
  <c r="P23" i="1"/>
  <c r="Q23" i="1"/>
  <c r="R23" i="1" s="1"/>
  <c r="P24" i="1"/>
  <c r="R24" i="1" s="1"/>
  <c r="P25" i="1"/>
  <c r="Q25" i="1"/>
  <c r="P26" i="1"/>
  <c r="Q26" i="1"/>
  <c r="R26" i="1"/>
  <c r="P27" i="1"/>
  <c r="R27" i="1" s="1"/>
  <c r="P28" i="1"/>
  <c r="R28" i="1" s="1"/>
  <c r="P29" i="1"/>
  <c r="P30" i="1"/>
  <c r="R30" i="1" s="1"/>
  <c r="P31" i="1"/>
  <c r="Q31" i="1"/>
  <c r="R31" i="1"/>
  <c r="P32" i="1"/>
  <c r="Q32" i="1"/>
  <c r="P33" i="1"/>
  <c r="Q33" i="1"/>
  <c r="R33" i="1"/>
  <c r="P34" i="1"/>
  <c r="Q34" i="1"/>
  <c r="R34" i="1" s="1"/>
  <c r="P35" i="1"/>
  <c r="P36" i="1"/>
  <c r="Q36" i="1"/>
  <c r="P37" i="1"/>
  <c r="R37" i="1" s="1"/>
  <c r="P38" i="1"/>
  <c r="Q38" i="1"/>
  <c r="R38" i="1" s="1"/>
  <c r="P39" i="1"/>
  <c r="R39" i="1" s="1"/>
  <c r="P40" i="1"/>
  <c r="P41" i="1"/>
  <c r="R41" i="1" s="1"/>
  <c r="P42" i="1"/>
  <c r="Q42" i="1"/>
  <c r="P43" i="1"/>
  <c r="Q43" i="1"/>
  <c r="R43" i="1"/>
  <c r="P44" i="1"/>
  <c r="R44" i="1" s="1"/>
  <c r="P45" i="1"/>
  <c r="Q45" i="1"/>
  <c r="P46" i="1"/>
  <c r="R46" i="1" s="1"/>
  <c r="P47" i="1"/>
  <c r="R47" i="1"/>
  <c r="P48" i="1"/>
  <c r="P49" i="1"/>
  <c r="Q49" i="1"/>
  <c r="R49" i="1"/>
  <c r="P50" i="1"/>
  <c r="Q50" i="1"/>
  <c r="R50" i="1" s="1"/>
  <c r="P51" i="1"/>
  <c r="R51" i="1" s="1"/>
  <c r="P52" i="1"/>
  <c r="Q52" i="1"/>
  <c r="R52" i="1"/>
  <c r="P53" i="1"/>
  <c r="R53" i="1" s="1"/>
  <c r="P54" i="1"/>
  <c r="Q54" i="1"/>
  <c r="R54" i="1"/>
  <c r="P55" i="1"/>
  <c r="Q55" i="1"/>
  <c r="R55" i="1" s="1"/>
  <c r="P56" i="1"/>
  <c r="Q56" i="1"/>
  <c r="R56" i="1" s="1"/>
  <c r="P57" i="1"/>
  <c r="Q57" i="1"/>
  <c r="R57" i="1"/>
  <c r="P58" i="1"/>
  <c r="P59" i="1"/>
  <c r="P60" i="1"/>
  <c r="Q60" i="1"/>
  <c r="P61" i="1"/>
  <c r="R61" i="1" s="1"/>
  <c r="P62" i="1"/>
  <c r="Q62" i="1"/>
  <c r="R62" i="1"/>
  <c r="P63" i="1"/>
  <c r="Q63" i="1"/>
  <c r="P64" i="1"/>
  <c r="Q64" i="1"/>
  <c r="P65" i="1"/>
  <c r="R65" i="1" s="1"/>
  <c r="P66" i="1"/>
  <c r="R66" i="1" s="1"/>
  <c r="P67" i="1"/>
  <c r="P68" i="1"/>
  <c r="Q68" i="1"/>
  <c r="R68" i="1"/>
  <c r="P69" i="1"/>
  <c r="Q69" i="1"/>
  <c r="P70" i="1"/>
  <c r="Q70" i="1"/>
  <c r="R70" i="1"/>
  <c r="P71" i="1"/>
  <c r="R71" i="1"/>
  <c r="P72" i="1"/>
  <c r="Q72" i="1"/>
  <c r="R72" i="1" s="1"/>
  <c r="P73" i="1"/>
  <c r="R73" i="1" s="1"/>
  <c r="P74" i="1"/>
  <c r="R74" i="1" s="1"/>
  <c r="P75" i="1"/>
  <c r="Q75" i="1"/>
  <c r="P76" i="1"/>
  <c r="Q76" i="1"/>
  <c r="R76" i="1"/>
  <c r="P77" i="1"/>
  <c r="Q77" i="1"/>
  <c r="R77" i="1" s="1"/>
  <c r="P78" i="1"/>
  <c r="Q78" i="1"/>
  <c r="R78" i="1"/>
  <c r="P79" i="1"/>
  <c r="Q79" i="1"/>
  <c r="P80" i="1"/>
  <c r="Q80" i="1"/>
  <c r="R80" i="1"/>
  <c r="P81" i="1"/>
  <c r="Q81" i="1"/>
  <c r="R81" i="1" s="1"/>
  <c r="P82" i="1"/>
  <c r="Q82" i="1"/>
  <c r="R82" i="1"/>
  <c r="P83" i="1"/>
  <c r="Q83" i="1"/>
  <c r="P84" i="1"/>
  <c r="R84" i="1" s="1"/>
  <c r="P85" i="1"/>
  <c r="R85" i="1" s="1"/>
  <c r="P86" i="1"/>
  <c r="Q86" i="1"/>
  <c r="R86" i="1"/>
  <c r="P87" i="1"/>
  <c r="Q87" i="1"/>
  <c r="R87" i="1" s="1"/>
  <c r="P88" i="1"/>
  <c r="Q88" i="1"/>
  <c r="R88" i="1" s="1"/>
  <c r="P89" i="1"/>
  <c r="Q89" i="1"/>
  <c r="R89" i="1"/>
  <c r="P90" i="1"/>
  <c r="Q90" i="1"/>
  <c r="P91" i="1"/>
  <c r="Q91" i="1"/>
  <c r="P92" i="1"/>
  <c r="Q92" i="1"/>
  <c r="R92" i="1"/>
  <c r="P93" i="1"/>
  <c r="Q93" i="1"/>
  <c r="R93" i="1" s="1"/>
  <c r="P94" i="1"/>
  <c r="Q94" i="1"/>
  <c r="R94" i="1"/>
  <c r="P95" i="1"/>
  <c r="P96" i="1"/>
  <c r="R96" i="1" s="1"/>
  <c r="Q96" i="1"/>
  <c r="P97" i="1"/>
  <c r="Q97" i="1"/>
  <c r="R97" i="1"/>
  <c r="P98" i="1"/>
  <c r="R98" i="1"/>
  <c r="P99" i="1"/>
  <c r="R99" i="1"/>
  <c r="P100" i="1"/>
  <c r="Q100" i="1"/>
  <c r="P101" i="1"/>
  <c r="R101" i="1"/>
  <c r="P102" i="1"/>
  <c r="P103" i="1"/>
  <c r="R103" i="1" s="1"/>
  <c r="Q103" i="1"/>
  <c r="P104" i="1"/>
  <c r="Q104" i="1"/>
  <c r="R104" i="1"/>
  <c r="P105" i="1"/>
  <c r="Q105" i="1"/>
  <c r="R105" i="1" s="1"/>
  <c r="P106" i="1"/>
  <c r="Q106" i="1"/>
  <c r="R106" i="1"/>
  <c r="P107" i="1"/>
  <c r="Q107" i="1"/>
  <c r="P108" i="1"/>
  <c r="Q108" i="1"/>
  <c r="P109" i="1"/>
  <c r="Q109" i="1"/>
  <c r="R109" i="1"/>
  <c r="P110" i="1"/>
  <c r="Q110" i="1"/>
  <c r="R110" i="1" s="1"/>
  <c r="P111" i="1"/>
  <c r="R111" i="1" s="1"/>
  <c r="O112" i="1"/>
  <c r="R107" i="1"/>
  <c r="R100" i="1"/>
  <c r="R91" i="1"/>
  <c r="R45" i="1"/>
  <c r="R35" i="1"/>
  <c r="R11" i="1"/>
  <c r="R2" i="1"/>
  <c r="R7" i="1"/>
  <c r="R67" i="1"/>
  <c r="R59" i="1"/>
  <c r="R29" i="1"/>
  <c r="R40" i="1"/>
  <c r="R58" i="1"/>
  <c r="R48" i="1"/>
  <c r="R102" i="1"/>
  <c r="R6" i="1"/>
  <c r="R108" i="1" l="1"/>
  <c r="P112" i="1"/>
  <c r="R95" i="1"/>
  <c r="R90" i="1"/>
  <c r="R83" i="1"/>
  <c r="R79" i="1"/>
  <c r="R75" i="1"/>
  <c r="R69" i="1"/>
  <c r="R64" i="1"/>
  <c r="R63" i="1"/>
  <c r="R60" i="1"/>
  <c r="R42" i="1"/>
  <c r="R36" i="1"/>
  <c r="R32" i="1"/>
  <c r="R25" i="1"/>
  <c r="R20" i="1"/>
  <c r="R16" i="1"/>
  <c r="R12" i="1"/>
  <c r="R112" i="1" s="1"/>
</calcChain>
</file>

<file path=xl/sharedStrings.xml><?xml version="1.0" encoding="utf-8"?>
<sst xmlns="http://schemas.openxmlformats.org/spreadsheetml/2006/main" count="241" uniqueCount="136">
  <si>
    <t>L.p.</t>
  </si>
  <si>
    <t>Zestawienie ilościowo-jakościowe</t>
  </si>
  <si>
    <t>JED.</t>
  </si>
  <si>
    <t>OF</t>
  </si>
  <si>
    <t>OIFiS</t>
  </si>
  <si>
    <t>OK RPO</t>
  </si>
  <si>
    <t>OK</t>
  </si>
  <si>
    <t>OOP</t>
  </si>
  <si>
    <t>OO</t>
  </si>
  <si>
    <t>ORP</t>
  </si>
  <si>
    <t>ZZL</t>
  </si>
  <si>
    <t>OKiW</t>
  </si>
  <si>
    <t>RP</t>
  </si>
  <si>
    <t>ORG</t>
  </si>
  <si>
    <t>Cena jednostkowa
NETTO</t>
  </si>
  <si>
    <t>Cena jednostkowa
BRUTTO</t>
  </si>
  <si>
    <t>ILOŚĆ</t>
  </si>
  <si>
    <t>KOSZT</t>
  </si>
  <si>
    <t>kalkulator biurowy</t>
  </si>
  <si>
    <t xml:space="preserve">szt. </t>
  </si>
  <si>
    <t>blok w kratkę formatu A5</t>
  </si>
  <si>
    <t>szt.</t>
  </si>
  <si>
    <t>blok w kratkę formatu A4</t>
  </si>
  <si>
    <r>
      <t xml:space="preserve">koperta C6 biała samoklejąca, </t>
    </r>
    <r>
      <rPr>
        <sz val="11"/>
        <color indexed="8"/>
        <rFont val="Calibri"/>
        <family val="2"/>
        <charset val="238"/>
      </rPr>
      <t>z paskiem zabezpieczającym klej, dowolnie ilościowo pakowana;</t>
    </r>
  </si>
  <si>
    <r>
      <t>koperta C5 biała samoklejąca</t>
    </r>
    <r>
      <rPr>
        <sz val="11"/>
        <color indexed="8"/>
        <rFont val="Calibri"/>
        <family val="2"/>
        <charset val="238"/>
      </rPr>
      <t>, z paskiem zabezpieczającym klej, dowolnie ilościowo pakowana;</t>
    </r>
  </si>
  <si>
    <r>
      <t>koperta A4 biała samoklejąca</t>
    </r>
    <r>
      <rPr>
        <sz val="11"/>
        <color indexed="8"/>
        <rFont val="Calibri"/>
        <family val="2"/>
        <charset val="238"/>
      </rPr>
      <t>, z paskiem zabezpieczającym klej, dowolnie ilościowo pakowana;</t>
    </r>
  </si>
  <si>
    <r>
      <t>koperta B5 biała samoklejąca</t>
    </r>
    <r>
      <rPr>
        <sz val="11"/>
        <color indexed="8"/>
        <rFont val="Calibri"/>
        <family val="2"/>
        <charset val="238"/>
      </rPr>
      <t>, z paskiem zabezpieczającym klej, dowolnie ilościowo pakowana;</t>
    </r>
  </si>
  <si>
    <r>
      <t xml:space="preserve">Koperty Bąbelkowe </t>
    </r>
    <r>
      <rPr>
        <sz val="11"/>
        <color indexed="8"/>
        <rFont val="Calibri"/>
        <family val="2"/>
        <charset val="238"/>
      </rPr>
      <t xml:space="preserve">K20 (350x470 mm) </t>
    </r>
  </si>
  <si>
    <r>
      <t xml:space="preserve">Pudełko - karton fasonowy </t>
    </r>
    <r>
      <rPr>
        <sz val="11"/>
        <color indexed="8"/>
        <rFont val="Calibri"/>
        <family val="2"/>
        <charset val="238"/>
      </rPr>
      <t>400x300x200mm - tektura: 3-warstwowa, fala: B, gramatura: 400 g, kolor: szary, fefco: 426</t>
    </r>
  </si>
  <si>
    <r>
      <t xml:space="preserve">Pudełko - karton fasonowy </t>
    </r>
    <r>
      <rPr>
        <sz val="11"/>
        <color indexed="8"/>
        <rFont val="Calibri"/>
        <family val="2"/>
        <charset val="238"/>
      </rPr>
      <t>350x250x100mm - tektura: 3-warstwowa, fala: B, gramatura: 400 g, kolor: szary, fefco: 426</t>
    </r>
  </si>
  <si>
    <r>
      <t>zeszyt formatu A5</t>
    </r>
    <r>
      <rPr>
        <sz val="11"/>
        <color indexed="8"/>
        <rFont val="Calibri"/>
        <family val="2"/>
        <charset val="238"/>
      </rPr>
      <t>, zawierający co najmniej 96 kartek w kratkę;</t>
    </r>
  </si>
  <si>
    <r>
      <t>zeszyt formatu A4</t>
    </r>
    <r>
      <rPr>
        <sz val="11"/>
        <color indexed="8"/>
        <rFont val="Calibri"/>
        <family val="2"/>
        <charset val="238"/>
      </rPr>
      <t>, zawierający co najmniej 96 kartek w kratkę;</t>
    </r>
  </si>
  <si>
    <r>
      <t>teczka na dokumenty A4</t>
    </r>
    <r>
      <rPr>
        <sz val="11"/>
        <color indexed="8"/>
        <rFont val="Calibri"/>
        <family val="2"/>
        <charset val="238"/>
      </rPr>
      <t>,z gumką, tekturowa biała</t>
    </r>
  </si>
  <si>
    <r>
      <t>teczka na dokumenty A4</t>
    </r>
    <r>
      <rPr>
        <sz val="11"/>
        <color indexed="8"/>
        <rFont val="Calibri"/>
        <family val="2"/>
        <charset val="238"/>
      </rPr>
      <t>, z gumką, tekturowa mix kolorów</t>
    </r>
  </si>
  <si>
    <r>
      <t>teczka na dokumenty A4</t>
    </r>
    <r>
      <rPr>
        <sz val="11"/>
        <color indexed="8"/>
        <rFont val="Calibri"/>
        <family val="2"/>
        <charset val="238"/>
      </rPr>
      <t>,  tekrurowa wiązana, biała</t>
    </r>
  </si>
  <si>
    <r>
      <t>cienkopis piszący na kolor czerwony</t>
    </r>
    <r>
      <rPr>
        <sz val="11"/>
        <color indexed="8"/>
        <rFont val="Calibri"/>
        <family val="2"/>
        <charset val="238"/>
      </rPr>
      <t>, plastikowa końcówka oprawiona w metal, grubość linii 0,4mm, odporny na wysychanie tuszu, wentylowana skuwka, dobrze pracujący przy linijce lub szablonie (skuwka tak pasowana aby dobrze trzymała się cienkopisu i nie odpadała)</t>
    </r>
  </si>
  <si>
    <t>- do uzupełnienia</t>
  </si>
  <si>
    <r>
      <t>cienkopis piszący na kolor zielony</t>
    </r>
    <r>
      <rPr>
        <sz val="11"/>
        <color indexed="8"/>
        <rFont val="Calibri"/>
        <family val="2"/>
        <charset val="238"/>
      </rPr>
      <t>, plastikowa końcówka oprawiona w metal, grubość linii 0,4mm, odporny na wysychanie tuszu, wentylowana skuwka, dobrze pracujący przy linijce lub szablonie (skuwka tak pasowana aby dobrze trzymała się cienkopisu i nie odpadała)</t>
    </r>
  </si>
  <si>
    <t>- wyliczane automatycznie (VAT 23%)</t>
  </si>
  <si>
    <r>
      <t>cienkopis piszący na kolor czarny</t>
    </r>
    <r>
      <rPr>
        <sz val="11"/>
        <color indexed="8"/>
        <rFont val="Calibri"/>
        <family val="2"/>
        <charset val="238"/>
      </rPr>
      <t>, plastikowa końcówka oprawiona w metal, grubość linii 0,4mm, odporny na wysychanie tuszu, wentylowana skuwka, dobrze pracujący przy linijce lub szablonie (skuwka tak pasowana aby dobrze trzymała się cienkopisu i nie odpadała)</t>
    </r>
  </si>
  <si>
    <t>- wyliczane automatycznie
  na podstawie ILOŚCI i Ceny jednostkowej BRUTTO</t>
  </si>
  <si>
    <r>
      <t>cienkopis piszący na kolor niebiesk</t>
    </r>
    <r>
      <rPr>
        <sz val="11"/>
        <color indexed="8"/>
        <rFont val="Calibri"/>
        <family val="2"/>
        <charset val="238"/>
      </rPr>
      <t>i, plastikowa końcówka oprawiona w metal, grubość linii 0,4mm, odporny na wysychanie tuszu, wentylowana skuwka, dobrze pracujący przy linijce lub szablonie (skuwka tak pasowana aby dobrze trzymała się cienkopisu i nie odpadała)</t>
    </r>
  </si>
  <si>
    <r>
      <t>długopis plastikowy jednorazowy</t>
    </r>
    <r>
      <rPr>
        <sz val="11"/>
        <color indexed="8"/>
        <rFont val="Calibri"/>
        <family val="2"/>
        <charset val="238"/>
      </rPr>
      <t xml:space="preserve"> piszący na kolor niebieski, końcówka 0,7 mm, długość linii pisania co najmniej 2800m, wykonany z bezbarwnego przezroczystego tworzywa sztucznego;</t>
    </r>
  </si>
  <si>
    <r>
      <t>długopis, plastikowo-metalowy korpus</t>
    </r>
    <r>
      <rPr>
        <sz val="11"/>
        <color indexed="8"/>
        <rFont val="Calibri"/>
        <family val="2"/>
        <charset val="238"/>
      </rPr>
      <t>, wykończenie metalowe ze stali nierdzewnej (co najmniej 33% z długości obudowy wykonane z metalu), długość długopisu (ze schowanym wkładem) 132,7 mm(+/-2%), mechanizm sprężynowy na przycisk, na wkłady wymienne stalowe;</t>
    </r>
  </si>
  <si>
    <r>
      <t>marker do opisywania płyt CD i DVD cienkopiszący</t>
    </r>
    <r>
      <rPr>
        <sz val="11"/>
        <color indexed="8"/>
        <rFont val="Calibri"/>
        <family val="2"/>
        <charset val="238"/>
      </rPr>
      <t>, piszący w kolorze  czarnym, cienka, twarda końcówka, intensywny kolor tuszu, szybkoschnący, bezpieczny dla płyt;</t>
    </r>
  </si>
  <si>
    <r>
      <t>ołówek biurowy automatyczny</t>
    </r>
    <r>
      <rPr>
        <sz val="11"/>
        <color indexed="8"/>
        <rFont val="Calibri"/>
        <family val="2"/>
        <charset val="238"/>
      </rPr>
      <t xml:space="preserve"> (0,7 mm – fi grafitu) z gumką (pod zdejmowaną końcówką mechanizmu włączającego), wykonany z tworzywa sztucznego;</t>
    </r>
  </si>
  <si>
    <r>
      <t>grafity 0,7mm HB</t>
    </r>
    <r>
      <rPr>
        <sz val="11"/>
        <color indexed="8"/>
        <rFont val="Calibri"/>
        <family val="2"/>
        <charset val="238"/>
      </rPr>
      <t>, do zamawianych ołówków automatycznych (poz. 19),  dostosowane do tego typu ołówków i bezawaryjnie współpracujące, nie zawierające szkodliwych substancji;</t>
    </r>
  </si>
  <si>
    <t>opak.</t>
  </si>
  <si>
    <r>
      <t>grafity 0,5mm HB</t>
    </r>
    <r>
      <rPr>
        <sz val="11"/>
        <color indexed="8"/>
        <rFont val="Calibri"/>
        <family val="2"/>
        <charset val="238"/>
      </rPr>
      <t>,dostosowane do ołówków z grafitem 0,5mm i bezawaryjnie współpracujące, nie zawierające szkodliwych substancji;</t>
    </r>
  </si>
  <si>
    <r>
      <t>ołówek drewniany</t>
    </r>
    <r>
      <rPr>
        <sz val="11"/>
        <color indexed="8"/>
        <rFont val="Calibri"/>
        <family val="2"/>
        <charset val="238"/>
      </rPr>
      <t xml:space="preserve"> w drewnianej lakierowanej oprawie, posiadające niełamliwy rysik grafitowy, pakowane po cztery sztuki w opakowaniu, różne kolory opraw, (dobrej jakości typ HB).</t>
    </r>
  </si>
  <si>
    <r>
      <t>długopis żelowy piszący na czerwono</t>
    </r>
    <r>
      <rPr>
        <sz val="11"/>
        <color indexed="8"/>
        <rFont val="Calibri"/>
        <family val="2"/>
        <charset val="238"/>
      </rPr>
      <t xml:space="preserve"> ze skuwką i ergonomiczną  tulejką gumową w miejscu trzymania palców podczas pisania (guma z wypustkami półkolistymi ułatwiającymi trzymanie), długopis wykonany z tworzywa bezbarwnego i przezroczystego, skuwka „ciasno” pasowana z zatrzaskiem, nieodpadająca, tusz nierozmazujący się; </t>
    </r>
  </si>
  <si>
    <r>
      <t>długopis żelowy piszący na niebiesko</t>
    </r>
    <r>
      <rPr>
        <sz val="11"/>
        <color indexed="8"/>
        <rFont val="Calibri"/>
        <family val="2"/>
        <charset val="238"/>
      </rPr>
      <t xml:space="preserve"> ze skuwką i ergonomiczną  tulejką gumową w miejscu trzymania palców podczas pisania (guma z wypustkami półkolistymi ułatwiającymi trzymanie), długopis wykonany z tworzywa bezbarwnego i przezroczystego, skuwka „ciasno” pasowana z zatrzaskiem, nieodpadająca, tusz nierozmazujący się;</t>
    </r>
  </si>
  <si>
    <r>
      <t>długopis żelowy piszący na czarno</t>
    </r>
    <r>
      <rPr>
        <sz val="11"/>
        <color indexed="8"/>
        <rFont val="Calibri"/>
        <family val="2"/>
        <charset val="238"/>
      </rPr>
      <t xml:space="preserve"> ze skuwką i ergonomiczną  tulejką gumową w miejscu trzymania palców podczas pisania (guma z wypustkami półkolistymi ułatwiającymi trzymanie), długopis wykonany z tworzywa bezbarwnego i przezroczystego, skuwka „ciasno” pasowana z zatrzaskiem, nieodpadająca, tusz nierozmazujący się;</t>
    </r>
  </si>
  <si>
    <r>
      <t>zakreślacz piszący w kolorze pomarańczowym</t>
    </r>
    <r>
      <rPr>
        <sz val="11"/>
        <color indexed="8"/>
        <rFont val="Calibri"/>
        <family val="2"/>
        <charset val="238"/>
      </rPr>
      <t xml:space="preserve"> w formie grubego spłaszczonego pisaka ze skuwką, fluorescencyjny i trwały tusz, nie zasychający , skośnie ukształtowana końcówka do kreślenia różnych grubości linii (od 1 do 5 mm), do: papieru zwykłego, samokopiującego i faksowego, tusz na bazie wody, plastikowa obudowa;</t>
    </r>
  </si>
  <si>
    <r>
      <t>zakreślacz piszący w kolorze różowym</t>
    </r>
    <r>
      <rPr>
        <sz val="11"/>
        <color indexed="8"/>
        <rFont val="Calibri"/>
        <family val="2"/>
        <charset val="238"/>
      </rPr>
      <t xml:space="preserve"> w formie grubego spłaszczonego pisaka ze skuwką, silnie fluorescencyjny i trwały tusz, nie zasychający, skośnie ukształtowana końcówka do kreślenia różnych grubości linii (od 1 do 5 mm), do: papieru zwykłego, samokopiującego i faksowego, tusz na bazie wody, plastikowa obudowa;</t>
    </r>
  </si>
  <si>
    <r>
      <t>zakreślacz piszący w kolorze żółtym</t>
    </r>
    <r>
      <rPr>
        <sz val="11"/>
        <color indexed="8"/>
        <rFont val="Calibri"/>
        <family val="2"/>
        <charset val="238"/>
      </rPr>
      <t xml:space="preserve"> w formie grubego spłaszczonego pisaka ze skuwką, silnie fluorescencyjny i trwały tusz, nie zasychający, skośnie ukształtowana końcówka do kreślenia różnych grubości linii (od 1 do 5 mm), do: papieru zwykłego, samokopiującego i faksowego, tusz na bazie wody, plastikowa obudowa;</t>
    </r>
  </si>
  <si>
    <r>
      <t>zakreślacz piszący w kolorze zielonym</t>
    </r>
    <r>
      <rPr>
        <sz val="11"/>
        <color indexed="8"/>
        <rFont val="Calibri"/>
        <family val="2"/>
        <charset val="238"/>
      </rPr>
      <t xml:space="preserve"> w formie grubego spłaszczonego pisaka ze skuwką, silnie fluorescencyjny i trwały tusz, nie zasychający, skośnie ukształtowana końcówka do kreślenia różnych grubości linii (od 1 do 5 mm), do: papieru zwykłego, samokopiującego i faksowego, tusz na bazie wody, plastikowa obudowa</t>
    </r>
  </si>
  <si>
    <r>
      <t xml:space="preserve">zakreślacz czarny </t>
    </r>
    <r>
      <rPr>
        <sz val="11"/>
        <color indexed="8"/>
        <rFont val="Calibri"/>
        <family val="2"/>
        <charset val="238"/>
      </rPr>
      <t>- typu paint marker czarny E - 791</t>
    </r>
    <r>
      <rPr>
        <b/>
        <sz val="11"/>
        <color indexed="8"/>
        <rFont val="Calibri"/>
        <family val="2"/>
        <charset val="238"/>
      </rPr>
      <t xml:space="preserve">zakreślacz czarny </t>
    </r>
    <r>
      <rPr>
        <sz val="11"/>
        <color indexed="8"/>
        <rFont val="Calibri"/>
        <family val="2"/>
        <charset val="238"/>
      </rPr>
      <t>- typu paint marker czarny E - 791</t>
    </r>
    <r>
      <rPr>
        <b/>
        <sz val="11"/>
        <color indexed="8"/>
        <rFont val="Calibri"/>
        <family val="2"/>
        <charset val="238"/>
      </rPr>
      <t xml:space="preserve">zakreślacz czarny </t>
    </r>
    <r>
      <rPr>
        <sz val="11"/>
        <color indexed="8"/>
        <rFont val="Calibri"/>
        <family val="2"/>
        <charset val="238"/>
      </rPr>
      <t>- typu paint marker czarny E - 791</t>
    </r>
    <r>
      <rPr>
        <b/>
        <sz val="11"/>
        <color indexed="8"/>
        <rFont val="Calibri"/>
        <family val="2"/>
        <charset val="238"/>
      </rPr>
      <t xml:space="preserve">zakreślacz czarny </t>
    </r>
    <r>
      <rPr>
        <sz val="11"/>
        <color indexed="8"/>
        <rFont val="Calibri"/>
        <family val="2"/>
        <charset val="238"/>
      </rPr>
      <t>- typu paint marker czarny E - 791</t>
    </r>
    <r>
      <rPr>
        <b/>
        <sz val="11"/>
        <color indexed="8"/>
        <rFont val="Calibri"/>
        <family val="2"/>
        <charset val="238"/>
      </rPr>
      <t xml:space="preserve">zakreślacz czarny </t>
    </r>
    <r>
      <rPr>
        <sz val="11"/>
        <color indexed="8"/>
        <rFont val="Calibri"/>
        <family val="2"/>
        <charset val="238"/>
      </rPr>
      <t>- typu paint marker czarny E - 791</t>
    </r>
    <r>
      <rPr>
        <b/>
        <sz val="11"/>
        <color indexed="8"/>
        <rFont val="Calibri"/>
        <family val="2"/>
        <charset val="238"/>
      </rPr>
      <t xml:space="preserve">zakreślacz czarny </t>
    </r>
    <r>
      <rPr>
        <sz val="11"/>
        <color indexed="8"/>
        <rFont val="Calibri"/>
        <family val="2"/>
        <charset val="238"/>
      </rPr>
      <t>- typu paint marker czarny E - 791</t>
    </r>
  </si>
  <si>
    <r>
      <t>gumka biurowa</t>
    </r>
    <r>
      <rPr>
        <sz val="11"/>
        <color indexed="8"/>
        <rFont val="Calibri"/>
        <family val="2"/>
        <charset val="238"/>
      </rPr>
      <t xml:space="preserve"> - do wycierania typu „myszka”, nie niszcząca ścieranej papierowej powierzchni, biała, dobrze wycierająca linie wykonane ołówkiem, o wymiarach co najmniej 43,0x17,4x11,7mm</t>
    </r>
  </si>
  <si>
    <r>
      <t>korektor w taśmie</t>
    </r>
    <r>
      <rPr>
        <sz val="11"/>
        <color indexed="8"/>
        <rFont val="Calibri"/>
        <family val="2"/>
        <charset val="238"/>
      </rPr>
      <t xml:space="preserve"> (o szerokości taśmy 4,2 mm) z ergonomiczną obudową: wymienną, plastikową, umożliwiającą kontrolę zużywanej taśmy,  korektorujący na biało, dostosowany do użycia taśmy silikonowej wytrzymałej na zerwanie i wilgoć o szerokości: 4,2 mm oraz długość: co najmniej 14 m, (taśma w podajniku w formie kasety), korektor typu „myszka”</t>
    </r>
  </si>
  <si>
    <t>korektor w pisaku.</t>
  </si>
  <si>
    <r>
      <t>Płyn do czyszczenia ekranów</t>
    </r>
    <r>
      <rPr>
        <sz val="11"/>
        <rFont val="Calibri"/>
        <family val="2"/>
        <charset val="238"/>
      </rPr>
      <t xml:space="preserve"> ciekłokrystalicznych, notebooków i urządzeń przenośnych, w butelce z dozownikiem, min. 250 ml, ni ezawiera alkoholu</t>
    </r>
  </si>
  <si>
    <r>
      <t>chusteczki do czyszczenia ekranów</t>
    </r>
    <r>
      <rPr>
        <sz val="11"/>
        <rFont val="Calibri"/>
        <family val="2"/>
        <charset val="238"/>
      </rPr>
      <t>, pakowane oddzielnie mokra + sucha, (opakowanie min. 10 szt.)</t>
    </r>
  </si>
  <si>
    <r>
      <t>płyta cd 700 MB</t>
    </r>
    <r>
      <rPr>
        <sz val="11"/>
        <color indexed="8"/>
        <rFont val="Calibri"/>
        <family val="2"/>
        <charset val="238"/>
      </rPr>
      <t>, indywidualnie pakowana, pudełko slim.</t>
    </r>
  </si>
  <si>
    <r>
      <t>płyta DVD</t>
    </r>
    <r>
      <rPr>
        <sz val="11"/>
        <color indexed="8"/>
        <rFont val="Calibri"/>
        <family val="2"/>
        <charset val="238"/>
      </rPr>
      <t>, indywidualnie pakowana, pudełko slim</t>
    </r>
  </si>
  <si>
    <r>
      <t>klej biurowy</t>
    </r>
    <r>
      <rPr>
        <sz val="11"/>
        <color indexed="8"/>
        <rFont val="Calibri"/>
        <family val="2"/>
        <charset val="238"/>
      </rPr>
      <t xml:space="preserve"> biały w sztyfcie, o masie co najmniej 8 g, nietoksyczny, posiadający atest PZH, bez rozpuszczalnika, wysuwanie za pomocą pokrętła w podstawie sztyftu, nie powodujący marszczenia papiery, dobrze klejący papier, tekturę, karton itp.;</t>
    </r>
  </si>
  <si>
    <r>
      <t>koszulka  krystaliczna plastikowa</t>
    </r>
    <r>
      <rPr>
        <sz val="11"/>
        <color indexed="8"/>
        <rFont val="Calibri"/>
        <family val="2"/>
        <charset val="238"/>
      </rPr>
      <t xml:space="preserve"> o formacie A4 (pakowane po 100 szt.), PP, o grubości min. 30 μm</t>
    </r>
  </si>
  <si>
    <r>
      <t>linijka  biurowa</t>
    </r>
    <r>
      <rPr>
        <sz val="11"/>
        <color indexed="8"/>
        <rFont val="Calibri"/>
        <family val="2"/>
        <charset val="238"/>
      </rPr>
      <t xml:space="preserve"> o długości 30 cm z tworzywa sztucznego (polistyren PS), bezbarwna, przezroczysta, z nadrukiem skali po obu stronach, skala nieścieralna, zaokrąglone rogi;</t>
    </r>
  </si>
  <si>
    <r>
      <t>taśma klejąca dwustronna</t>
    </r>
    <r>
      <rPr>
        <sz val="11"/>
        <color indexed="8"/>
        <rFont val="Calibri"/>
        <family val="2"/>
        <charset val="238"/>
      </rPr>
      <t xml:space="preserve"> o uniwersalnym przeznaczeniu,  szerokości 38 mm i długości co najmniej 25 m;</t>
    </r>
  </si>
  <si>
    <r>
      <t xml:space="preserve">taśma klejąca biurowa </t>
    </r>
    <r>
      <rPr>
        <sz val="11"/>
        <color indexed="8"/>
        <rFont val="Calibri"/>
        <family val="2"/>
        <charset val="238"/>
      </rPr>
      <t>matowa w plastikowym podajniku, szerokości 19 mm i długości co najmniej 7,6 m, przezroczysta, nie żółknąca z upływem czasu, można po niej pisać, nie widać jej na fotokopiach;</t>
    </r>
  </si>
  <si>
    <r>
      <t>zakładki indeksujące</t>
    </r>
    <r>
      <rPr>
        <sz val="11"/>
        <color indexed="8"/>
        <rFont val="Calibri"/>
        <family val="2"/>
        <charset val="238"/>
      </rPr>
      <t>, plastikowe, samoprzylepne, wielokrotnego użytku, z możliwością zapisu na powierzchni zakładki, różnokolorowe (cztery kolory fluorescencyjnych listków w opakowaniu w rodzaju etui), nie niszczące powierzchni do której są przyklejane, wymiary listków co najmniej 12,0x43,1 mm;</t>
    </r>
  </si>
  <si>
    <r>
      <t>przybornik biurowy</t>
    </r>
    <r>
      <rPr>
        <sz val="11"/>
        <color indexed="8"/>
        <rFont val="Calibri"/>
        <family val="2"/>
        <charset val="238"/>
      </rPr>
      <t xml:space="preserve"> z kilkoma przegródkami, z pojemnikiem na przybory do pisania i z miejscem na kostkę papierową w plastikowym pojemniku (o  wymiarach 85x85x80 mm), wykonany z materiału odpornego na pęknięcia - metalowej siatki pokrytej barwnym lakierem, przybornik o wymiarach minimalnych 205x103x98 mm;</t>
    </r>
  </si>
  <si>
    <r>
      <t xml:space="preserve">dziurkacz,  </t>
    </r>
    <r>
      <rPr>
        <sz val="11"/>
        <color indexed="8"/>
        <rFont val="Calibri"/>
        <family val="2"/>
        <charset val="238"/>
      </rPr>
      <t>posiada wytrzymałe ramię oraz metalową podstawę, wyposażony we wskaźnik środka strony oraz listwę formatową, średnica otworu: 5 mm, rozstaw otworów: 80 mm, dziurkuje min. 20 kartek</t>
    </r>
  </si>
  <si>
    <r>
      <t>zszywacz biurowy</t>
    </r>
    <r>
      <rPr>
        <sz val="11"/>
        <color indexed="8"/>
        <rFont val="Calibri"/>
        <family val="2"/>
        <charset val="238"/>
      </rPr>
      <t xml:space="preserve"> plastikowo-metalowy (co najmniej metalowe elementy mechanizmu), ładowany od góry, zszywający jednorazowo od 1do 30 kartek (papieru o gramaturze 80 g/m2), realizujący zszywanie zamknięte i otwarte, głębokość wsuwania kartek co najmniej 98 mm, zszywający na dwa rodzaje zszywek  24/6 i 26/6, minimum 12 miesięcy gwarancji</t>
    </r>
  </si>
  <si>
    <r>
      <t>rozszywacz</t>
    </r>
    <r>
      <rPr>
        <sz val="11"/>
        <color indexed="8"/>
        <rFont val="Calibri"/>
        <family val="2"/>
        <charset val="238"/>
      </rPr>
      <t xml:space="preserve"> do zszywek, uniwersalny, metalowy, z wykończeniem z tworzywa sztucznego;       </t>
    </r>
  </si>
  <si>
    <r>
      <t>nożyczki biurowe</t>
    </r>
    <r>
      <rPr>
        <sz val="11"/>
        <color indexed="8"/>
        <rFont val="Calibri"/>
        <family val="2"/>
        <charset val="238"/>
      </rPr>
      <t xml:space="preserve"> o długości co najmniej 20cm, ostrze wykonane z nierdzewnej stali, ostre,  wygodne, z ergonomiczną rączką z tworzywa sztucznego odporną na pęknięcia i odpryski wzbogaconą o gumowy uchwyt,  do cięcia papieru, kartonu itp.;</t>
    </r>
  </si>
  <si>
    <r>
      <t>spinacze biurowe</t>
    </r>
    <r>
      <rPr>
        <sz val="11"/>
        <color indexed="8"/>
        <rFont val="Calibri"/>
        <family val="2"/>
        <charset val="238"/>
      </rPr>
      <t>, metalowe oraz wielokrotnie niklowane, o długości: 28 mm, okrągłe, w opakowaniu zbiorczym po co najmniej 100 szt.;</t>
    </r>
  </si>
  <si>
    <r>
      <t>spinacze biurowe</t>
    </r>
    <r>
      <rPr>
        <sz val="11"/>
        <color indexed="8"/>
        <rFont val="Calibri"/>
        <family val="2"/>
        <charset val="238"/>
      </rPr>
      <t>, metalowe oraz wielokrotnie niklowane, o długości: 50 mm, okrągłe, w opakowaniu zbiorczym po co najmniej 100 szt.;</t>
    </r>
  </si>
  <si>
    <r>
      <t>temperówka metalowa</t>
    </r>
    <r>
      <rPr>
        <sz val="11"/>
        <color indexed="8"/>
        <rFont val="Calibri"/>
        <family val="2"/>
        <charset val="238"/>
      </rPr>
      <t xml:space="preserve"> wykonana ze stopu magnezu, z rowkowanymi wgłębieniami w korpusie ułatwiającymi trzymanie, stalowe ostrze mocowane wkrętem;</t>
    </r>
  </si>
  <si>
    <t>"nóż do tapet"</t>
  </si>
  <si>
    <r>
      <t>wąsy skoroszytowe</t>
    </r>
    <r>
      <rPr>
        <sz val="11"/>
        <color indexed="8"/>
        <rFont val="Calibri"/>
        <family val="2"/>
        <charset val="238"/>
      </rPr>
      <t xml:space="preserve"> , plastik z metalową blaszką, pakowane po 25 szt.</t>
    </r>
  </si>
  <si>
    <r>
      <t>zszywki biurowe</t>
    </r>
    <r>
      <rPr>
        <sz val="11"/>
        <color indexed="8"/>
        <rFont val="Calibri"/>
        <family val="2"/>
        <charset val="238"/>
      </rPr>
      <t xml:space="preserve"> metalowe 24/6 </t>
    </r>
    <r>
      <rPr>
        <b/>
        <sz val="11"/>
        <color indexed="8"/>
        <rFont val="Calibri"/>
        <family val="2"/>
        <charset val="238"/>
      </rPr>
      <t>zszywki biurowe</t>
    </r>
    <r>
      <rPr>
        <sz val="11"/>
        <color indexed="8"/>
        <rFont val="Calibri"/>
        <family val="2"/>
        <charset val="238"/>
      </rPr>
      <t xml:space="preserve"> metalowe 24/6 </t>
    </r>
  </si>
  <si>
    <r>
      <t>zszywki biurowe</t>
    </r>
    <r>
      <rPr>
        <sz val="11"/>
        <color indexed="8"/>
        <rFont val="Calibri"/>
        <family val="2"/>
        <charset val="238"/>
      </rPr>
      <t xml:space="preserve"> metalowe 23/6</t>
    </r>
    <r>
      <rPr>
        <b/>
        <sz val="11"/>
        <color indexed="8"/>
        <rFont val="Calibri"/>
        <family val="2"/>
        <charset val="238"/>
      </rPr>
      <t>zszywki biurowe</t>
    </r>
    <r>
      <rPr>
        <sz val="11"/>
        <color indexed="8"/>
        <rFont val="Calibri"/>
        <family val="2"/>
        <charset val="238"/>
      </rPr>
      <t xml:space="preserve"> metalowe 23/6</t>
    </r>
  </si>
  <si>
    <r>
      <t>skoroszyt plastikowy,</t>
    </r>
    <r>
      <rPr>
        <sz val="11"/>
        <color indexed="8"/>
        <rFont val="Calibri"/>
        <family val="2"/>
        <charset val="238"/>
      </rPr>
      <t xml:space="preserve"> wpinany do segregatora formatu A4</t>
    </r>
  </si>
  <si>
    <r>
      <t>bloczki samoprzylepne 38*51 mm,</t>
    </r>
    <r>
      <rPr>
        <sz val="11"/>
        <color indexed="8"/>
        <rFont val="Calibri"/>
        <family val="2"/>
        <charset val="238"/>
      </rPr>
      <t xml:space="preserve"> pakowanie po 3 sztuki w woreczki foliowe, z zamknięciem ułatwiającym szybkie otwarcie</t>
    </r>
  </si>
  <si>
    <r>
      <t>bloczki samoprzylepne 76*76 mm,</t>
    </r>
    <r>
      <rPr>
        <sz val="11"/>
        <color indexed="8"/>
        <rFont val="Calibri"/>
        <family val="2"/>
        <charset val="238"/>
      </rPr>
      <t xml:space="preserve"> pakowanie po 3 sztuki w woreczki foliowe, z zamknięciem ułatwiającym szybkie otwarcie.</t>
    </r>
  </si>
  <si>
    <r>
      <t>bloczki samoprzylepne 76*127 mm,</t>
    </r>
    <r>
      <rPr>
        <sz val="11"/>
        <color indexed="8"/>
        <rFont val="Calibri"/>
        <family val="2"/>
        <charset val="238"/>
      </rPr>
      <t xml:space="preserve"> pakowanie w woreczki foliowe, z zamknięciem ułatwiającym szybkie otwarcie.</t>
    </r>
  </si>
  <si>
    <r>
      <t>klipsy czarne metalowe do papieru, 19 mm</t>
    </r>
    <r>
      <rPr>
        <sz val="11"/>
        <color indexed="8"/>
        <rFont val="Calibri"/>
        <family val="2"/>
        <charset val="238"/>
      </rPr>
      <t>, pakowane po 12 sztuk.</t>
    </r>
  </si>
  <si>
    <r>
      <t>klipsy czarne metalowe do papieru 32 mm</t>
    </r>
    <r>
      <rPr>
        <sz val="11"/>
        <color indexed="8"/>
        <rFont val="Calibri"/>
        <family val="2"/>
        <charset val="238"/>
      </rPr>
      <t>,  pakowane po 12 sztuk.</t>
    </r>
  </si>
  <si>
    <r>
      <t>taśma pakowna przeźroczysta</t>
    </r>
    <r>
      <rPr>
        <sz val="11"/>
        <color indexed="8"/>
        <rFont val="Calibri"/>
        <family val="2"/>
        <charset val="238"/>
      </rPr>
      <t xml:space="preserve"> szerokość 48 mm. min. 66 m dłgości</t>
    </r>
  </si>
  <si>
    <r>
      <t xml:space="preserve">bateria AA </t>
    </r>
    <r>
      <rPr>
        <sz val="11"/>
        <color indexed="8"/>
        <rFont val="Calibri"/>
        <family val="2"/>
        <charset val="238"/>
      </rPr>
      <t>alkaliczne</t>
    </r>
  </si>
  <si>
    <r>
      <t xml:space="preserve">baterie AAA </t>
    </r>
    <r>
      <rPr>
        <sz val="11"/>
        <color indexed="8"/>
        <rFont val="Calibri"/>
        <family val="2"/>
        <charset val="238"/>
      </rPr>
      <t>alkaliczne</t>
    </r>
  </si>
  <si>
    <r>
      <t>marker czarny</t>
    </r>
    <r>
      <rPr>
        <sz val="11"/>
        <color indexed="8"/>
        <rFont val="Calibri"/>
        <family val="2"/>
        <charset val="238"/>
      </rPr>
      <t>, lakierowany z tuszem pigmentowym, dobrze kryjącym i nieprzeźroczystym wyposażony w system kontroli dopływu tuszu do końcówki, do wykonywania znaczeń na niemal każdej powierzchni, z gruba końcówką(do zamazywania tekstu na dokumentach)</t>
    </r>
  </si>
  <si>
    <r>
      <t>podkładki pod mysz</t>
    </r>
    <r>
      <rPr>
        <sz val="11"/>
        <color indexed="8"/>
        <rFont val="Calibri"/>
        <family val="2"/>
        <charset val="238"/>
      </rPr>
      <t>, żelowa z podporą na nadgarstek, koloru ciemnego</t>
    </r>
  </si>
  <si>
    <r>
      <t xml:space="preserve">grzbiety wsuwane </t>
    </r>
    <r>
      <rPr>
        <sz val="11"/>
        <color indexed="8"/>
        <rFont val="Calibri"/>
        <family val="2"/>
        <charset val="238"/>
      </rPr>
      <t>(listwy zaicskowe)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A4 plastikowe do bindowania</t>
    </r>
    <r>
      <rPr>
        <b/>
        <sz val="11"/>
        <color indexed="8"/>
        <rFont val="Calibri"/>
        <family val="2"/>
        <charset val="238"/>
      </rPr>
      <t xml:space="preserve"> </t>
    </r>
  </si>
  <si>
    <t>segregator 75-80 mm A4</t>
  </si>
  <si>
    <t>segregator 50 mm A4</t>
  </si>
  <si>
    <r>
      <t>blok do flipchartów</t>
    </r>
    <r>
      <rPr>
        <sz val="11"/>
        <color indexed="8"/>
        <rFont val="Calibri"/>
        <family val="2"/>
        <charset val="238"/>
      </rPr>
      <t xml:space="preserve"> 30-kartkowy o formacie 60 × 90 cm</t>
    </r>
  </si>
  <si>
    <r>
      <t>markery sucho ścieralne</t>
    </r>
    <r>
      <rPr>
        <sz val="11"/>
        <color indexed="8"/>
        <rFont val="Calibri"/>
        <family val="2"/>
        <charset val="238"/>
      </rPr>
      <t xml:space="preserve"> (niebieski)</t>
    </r>
  </si>
  <si>
    <r>
      <t>markery sucho ścieralne</t>
    </r>
    <r>
      <rPr>
        <sz val="11"/>
        <color indexed="8"/>
        <rFont val="Calibri"/>
        <family val="2"/>
        <charset val="238"/>
      </rPr>
      <t xml:space="preserve"> (czarny)</t>
    </r>
  </si>
  <si>
    <r>
      <t>markery sucho ścieralne</t>
    </r>
    <r>
      <rPr>
        <sz val="11"/>
        <color indexed="8"/>
        <rFont val="Calibri"/>
        <family val="2"/>
        <charset val="238"/>
      </rPr>
      <t xml:space="preserve"> (czerwony)</t>
    </r>
  </si>
  <si>
    <r>
      <t>markery sucho ścieralne</t>
    </r>
    <r>
      <rPr>
        <sz val="11"/>
        <color indexed="8"/>
        <rFont val="Calibri"/>
        <family val="2"/>
        <charset val="238"/>
      </rPr>
      <t xml:space="preserve"> (zielony)</t>
    </r>
  </si>
  <si>
    <t>gąbki do ścierania markerów sucho ścieralnych</t>
  </si>
  <si>
    <r>
      <t>sznurek do archiwizacji</t>
    </r>
    <r>
      <rPr>
        <sz val="11"/>
        <color indexed="8"/>
        <rFont val="Calibri"/>
        <family val="2"/>
        <charset val="238"/>
      </rPr>
      <t>, min. 15 m</t>
    </r>
  </si>
  <si>
    <r>
      <t xml:space="preserve">tusz do pieczątek </t>
    </r>
    <r>
      <rPr>
        <sz val="11"/>
        <color indexed="8"/>
        <rFont val="Calibri"/>
        <family val="2"/>
        <charset val="238"/>
      </rPr>
      <t>czerwony</t>
    </r>
  </si>
  <si>
    <r>
      <t xml:space="preserve">tusz do pieczątek </t>
    </r>
    <r>
      <rPr>
        <sz val="11"/>
        <color indexed="8"/>
        <rFont val="Calibri"/>
        <family val="2"/>
        <charset val="238"/>
      </rPr>
      <t>czarny</t>
    </r>
  </si>
  <si>
    <r>
      <t>tablica korkowa</t>
    </r>
    <r>
      <rPr>
        <sz val="11"/>
        <color indexed="8"/>
        <rFont val="Calibri"/>
        <family val="2"/>
        <charset val="238"/>
      </rPr>
      <t xml:space="preserve"> z ramą aluminiową, 100x80cm</t>
    </r>
  </si>
  <si>
    <r>
      <t>półka na dokumenty</t>
    </r>
    <r>
      <rPr>
        <sz val="11"/>
        <color indexed="8"/>
        <rFont val="Calibri"/>
        <family val="2"/>
        <charset val="238"/>
      </rPr>
      <t>, plastikowa, przezroczysta</t>
    </r>
  </si>
  <si>
    <r>
      <t xml:space="preserve">grzbiety wsuwane </t>
    </r>
    <r>
      <rPr>
        <sz val="11"/>
        <color indexed="8"/>
        <rFont val="Calibri"/>
        <family val="2"/>
        <charset val="238"/>
      </rPr>
      <t>(listwy zaicskowe)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A4 plastikowe do bindowania</t>
    </r>
    <r>
      <rPr>
        <b/>
        <sz val="11"/>
        <color indexed="8"/>
        <rFont val="Calibri"/>
        <family val="2"/>
        <charset val="238"/>
      </rPr>
      <t xml:space="preserve"> 9 mm</t>
    </r>
  </si>
  <si>
    <r>
      <t xml:space="preserve">grzbiety wsuwane </t>
    </r>
    <r>
      <rPr>
        <sz val="11"/>
        <color indexed="8"/>
        <rFont val="Calibri"/>
        <family val="2"/>
        <charset val="238"/>
      </rPr>
      <t>(listwy zaicskowe)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A4 plastikowe do bindowania</t>
    </r>
    <r>
      <rPr>
        <b/>
        <sz val="11"/>
        <color indexed="8"/>
        <rFont val="Calibri"/>
        <family val="2"/>
        <charset val="238"/>
      </rPr>
      <t xml:space="preserve"> 6 mm</t>
    </r>
  </si>
  <si>
    <r>
      <t>grzbiety plastikowe do bindowania</t>
    </r>
    <r>
      <rPr>
        <sz val="11"/>
        <color indexed="8"/>
        <rFont val="Calibri"/>
        <family val="2"/>
        <charset val="238"/>
      </rPr>
      <t xml:space="preserve"> wykonane z PCV  średnica </t>
    </r>
    <r>
      <rPr>
        <b/>
        <sz val="11"/>
        <color indexed="8"/>
        <rFont val="Calibri"/>
        <family val="2"/>
        <charset val="238"/>
      </rPr>
      <t>10 mm</t>
    </r>
  </si>
  <si>
    <t>szt</t>
  </si>
  <si>
    <r>
      <t>grzbiety plastikowe do bindowania</t>
    </r>
    <r>
      <rPr>
        <sz val="11"/>
        <color indexed="8"/>
        <rFont val="Calibri"/>
        <family val="2"/>
        <charset val="238"/>
      </rPr>
      <t xml:space="preserve"> wykonane z PCV  średnica </t>
    </r>
    <r>
      <rPr>
        <b/>
        <sz val="11"/>
        <color indexed="8"/>
        <rFont val="Calibri"/>
        <family val="2"/>
        <charset val="238"/>
      </rPr>
      <t>14 mm</t>
    </r>
  </si>
  <si>
    <r>
      <t>grzbiety plastikowe do bindowania</t>
    </r>
    <r>
      <rPr>
        <sz val="11"/>
        <color indexed="8"/>
        <rFont val="Calibri"/>
        <family val="2"/>
        <charset val="238"/>
      </rPr>
      <t xml:space="preserve"> wykonane z PCV  średnica </t>
    </r>
    <r>
      <rPr>
        <b/>
        <sz val="11"/>
        <color indexed="8"/>
        <rFont val="Calibri"/>
        <family val="2"/>
        <charset val="238"/>
      </rPr>
      <t>25 mm</t>
    </r>
  </si>
  <si>
    <r>
      <t>przekładki kartonowe</t>
    </r>
    <r>
      <rPr>
        <sz val="11"/>
        <rFont val="Calibri"/>
        <family val="2"/>
        <charset val="238"/>
      </rPr>
      <t xml:space="preserve"> do segregowania dokumentów do wpięcia do segregatora </t>
    </r>
    <r>
      <rPr>
        <b/>
        <sz val="11"/>
        <rFont val="Calibri"/>
        <family val="2"/>
        <charset val="238"/>
      </rPr>
      <t>(separator 1/3 A4)</t>
    </r>
  </si>
  <si>
    <r>
      <t>przekładki kartonowe</t>
    </r>
    <r>
      <rPr>
        <sz val="11"/>
        <color indexed="8"/>
        <rFont val="Calibri"/>
        <family val="2"/>
        <charset val="238"/>
      </rPr>
      <t xml:space="preserve"> do segregowania dokumentów do wpięcia do segregatora </t>
    </r>
    <r>
      <rPr>
        <b/>
        <sz val="11"/>
        <color indexed="8"/>
        <rFont val="Calibri"/>
        <family val="2"/>
        <charset val="238"/>
      </rPr>
      <t>(separator A4</t>
    </r>
  </si>
  <si>
    <r>
      <t>teczka z klipsem A4</t>
    </r>
    <r>
      <rPr>
        <sz val="11"/>
        <color indexed="8"/>
        <rFont val="Calibri"/>
        <family val="2"/>
        <charset val="238"/>
      </rPr>
      <t>, kolor ciemny grant/czarny</t>
    </r>
  </si>
  <si>
    <r>
      <t>pojemnik na dokumenty kartonowy A4</t>
    </r>
    <r>
      <rPr>
        <sz val="11"/>
        <rFont val="Calibri"/>
        <family val="2"/>
        <charset val="238"/>
      </rPr>
      <t>, wykonany z lakierowanej tektury falistej, szerokość grzbietu ok 80mm, posiada wycięcie na palec ułatwiające wkładanie i zdejmowanie pojemnika z półki, ściana grzbietowa dostosowana do opisu</t>
    </r>
  </si>
  <si>
    <r>
      <t>sprężone powietrze</t>
    </r>
    <r>
      <rPr>
        <sz val="11"/>
        <rFont val="Calibri"/>
        <family val="2"/>
        <charset val="238"/>
      </rPr>
      <t>, pojemnośc min. 400 ml</t>
    </r>
  </si>
  <si>
    <r>
      <t>teczka skrzydłowa z rzepem</t>
    </r>
    <r>
      <rPr>
        <sz val="11"/>
        <rFont val="Calibri"/>
        <family val="2"/>
        <charset val="238"/>
      </rPr>
      <t>, formatu A4, wykonana z twardej tektury, szerokośc grzbietu min. 30 mm</t>
    </r>
  </si>
  <si>
    <t>pojemnik na spinacze zmagnesem</t>
  </si>
  <si>
    <t>pinezki to tablic korkowych</t>
  </si>
  <si>
    <r>
      <t>etykiety samoprzylepne</t>
    </r>
    <r>
      <rPr>
        <sz val="11"/>
        <rFont val="Calibri"/>
        <family val="2"/>
        <charset val="238"/>
      </rPr>
      <t xml:space="preserve"> formatu A4 (pakowane po 100 arkuszy)</t>
    </r>
  </si>
  <si>
    <r>
      <t>etykiety samoprzylepne</t>
    </r>
    <r>
      <rPr>
        <sz val="11"/>
        <rFont val="Calibri"/>
        <family val="2"/>
        <charset val="238"/>
      </rPr>
      <t>, 9x3 (27 etykiet na stronie)</t>
    </r>
  </si>
  <si>
    <r>
      <t>teczka do podpisu</t>
    </r>
    <r>
      <rPr>
        <sz val="11"/>
        <rFont val="Calibri"/>
        <family val="2"/>
        <charset val="238"/>
      </rPr>
      <t xml:space="preserve"> z okienkiem, twarda okładka, min. 20 kart z otworami wyciętymi (każda teczka w innym kolorze: 2 x czerwony, 2 x niebieski, 2 x zielony)</t>
    </r>
  </si>
  <si>
    <t>koperty na płyty CD</t>
  </si>
  <si>
    <r>
      <t>Pudło archiwizacyjne</t>
    </r>
    <r>
      <rPr>
        <sz val="11"/>
        <rFont val="Calibri"/>
        <family val="2"/>
        <charset val="238"/>
      </rPr>
      <t xml:space="preserve"> z przykrywką o wymiarach zewnętrznych 281x200x369 mm, składane (mocowanie ścianek przy pomocy zatrzasków), laminowana powierzchnia, posiadające metalowe uchwyty ulatwiajace przenoszenie oraz metalową ramkę do opisu zawartości, kolor czarny</t>
    </r>
  </si>
  <si>
    <r>
      <t>koszulka plastikowa</t>
    </r>
    <r>
      <rPr>
        <sz val="11"/>
        <rFont val="Calibri"/>
        <family val="2"/>
        <charset val="238"/>
      </rPr>
      <t xml:space="preserve"> "ofertówka", typu L (otwierana u góry i z prawej strony), o formacie A4 (pakowane po 100 szt.)</t>
    </r>
  </si>
  <si>
    <r>
      <t>papier ozdobny</t>
    </r>
    <r>
      <rPr>
        <sz val="11"/>
        <rFont val="Calibri"/>
        <family val="2"/>
        <charset val="238"/>
      </rPr>
      <t>, biały, gładki metalizowany dwustronnie, gramatura 220g/m2 20 ark./op</t>
    </r>
  </si>
  <si>
    <r>
      <t>papier ozdobny</t>
    </r>
    <r>
      <rPr>
        <sz val="11"/>
        <rFont val="Calibri"/>
        <family val="2"/>
        <charset val="238"/>
      </rPr>
      <t>, kolorowy, gramatura  min. 200g/m2 (5 kolorów pastelowych - po 100 ark.)</t>
    </r>
  </si>
  <si>
    <r>
      <t>tusz do pióra WATERMAN PARIS</t>
    </r>
    <r>
      <rPr>
        <sz val="11"/>
        <rFont val="Calibri"/>
        <family val="2"/>
        <charset val="238"/>
      </rPr>
      <t xml:space="preserve"> - niebieski (długie naboje)</t>
    </r>
  </si>
  <si>
    <r>
      <t>tusz do pióra PAKER</t>
    </r>
    <r>
      <rPr>
        <sz val="11"/>
        <rFont val="Calibri"/>
        <family val="2"/>
        <charset val="238"/>
      </rPr>
      <t xml:space="preserve"> -niebieski (długie naboje )</t>
    </r>
  </si>
  <si>
    <t>tusz w słoiczku</t>
  </si>
  <si>
    <r>
      <t>Segregator</t>
    </r>
    <r>
      <rPr>
        <sz val="11"/>
        <color indexed="8"/>
        <rFont val="Calibri"/>
        <family val="2"/>
        <charset val="238"/>
      </rPr>
      <t xml:space="preserve"> do akt osobowych o szerokości 6,5 cm, wykonany z kolorowej folii PVC, wyposażony w uniwersalne przekładki A, B, C i D (możliwość zamówienia wkładu), na grzbiecie kieszeń z kartonikiem do opisu</t>
    </r>
  </si>
  <si>
    <t>SUMA</t>
  </si>
  <si>
    <r>
      <t>teczka skoroszytowa o dużej pojemności</t>
    </r>
    <r>
      <rPr>
        <sz val="11"/>
        <rFont val="Calibri"/>
        <family val="2"/>
        <charset val="238"/>
      </rPr>
      <t>, format A4, pojemność do 800 kartek, kolor niebiesk, z systemem wąsów do trzymania zawartości teczki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</si>
</sst>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   &quot;"/>
  </numFmts>
  <fonts count="11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5"/>
      <color indexed="8"/>
      <name val="Calibri"/>
      <family val="2"/>
      <charset val="238"/>
    </font>
    <font>
      <b/>
      <sz val="15"/>
      <color indexed="8"/>
      <name val="Calibri"/>
      <family val="2"/>
      <charset val="238"/>
    </font>
    <font>
      <sz val="15"/>
      <name val="Calibri"/>
      <family val="2"/>
      <charset val="238"/>
    </font>
    <font>
      <sz val="15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5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5"/>
      <color indexed="16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1"/>
        <bgColor indexed="52"/>
      </patternFill>
    </fill>
    <fill>
      <patternFill patternType="solid">
        <fgColor indexed="50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2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4" fontId="2" fillId="4" borderId="1" xfId="1" applyNumberFormat="1" applyFont="1" applyFill="1" applyBorder="1" applyAlignment="1">
      <alignment horizontal="center" vertical="center"/>
    </xf>
    <xf numFmtId="4" fontId="2" fillId="6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2" fillId="3" borderId="2" xfId="1" applyFont="1" applyFill="1" applyBorder="1"/>
    <xf numFmtId="0" fontId="3" fillId="0" borderId="0" xfId="1" applyFont="1" applyAlignment="1">
      <alignment horizontal="left" vertical="center" indent="1"/>
    </xf>
    <xf numFmtId="0" fontId="2" fillId="4" borderId="2" xfId="1" applyFont="1" applyFill="1" applyBorder="1"/>
    <xf numFmtId="0" fontId="2" fillId="6" borderId="2" xfId="1" applyFont="1" applyFill="1" applyBorder="1"/>
    <xf numFmtId="0" fontId="3" fillId="0" borderId="0" xfId="1" applyFont="1" applyAlignment="1">
      <alignment horizontal="left" vertical="center" wrapText="1" indent="1"/>
    </xf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/>
    <xf numFmtId="164" fontId="4" fillId="3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0" xfId="1"/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2"/>
  <sheetViews>
    <sheetView tabSelected="1" zoomScale="70" zoomScaleNormal="70" workbookViewId="0">
      <pane ySplit="1" topLeftCell="A2" activePane="bottomLeft" state="frozen"/>
      <selection pane="bottomLeft" activeCell="O5" sqref="O5"/>
    </sheetView>
  </sheetViews>
  <sheetFormatPr defaultColWidth="8.6640625" defaultRowHeight="19.8" x14ac:dyDescent="0.4"/>
  <cols>
    <col min="1" max="1" width="6.88671875" style="1" customWidth="1"/>
    <col min="2" max="2" width="157.44140625" style="1" customWidth="1"/>
    <col min="3" max="3" width="18.44140625" style="1" customWidth="1"/>
    <col min="4" max="5" width="0" style="1" hidden="1" customWidth="1"/>
    <col min="6" max="6" width="0" style="2" hidden="1" customWidth="1"/>
    <col min="7" max="14" width="0" style="1" hidden="1" customWidth="1"/>
    <col min="15" max="15" width="18.21875" style="1" customWidth="1"/>
    <col min="16" max="16" width="17.44140625" style="1" customWidth="1"/>
    <col min="17" max="17" width="12.88671875" style="1" customWidth="1"/>
    <col min="18" max="18" width="15.88671875" style="1" customWidth="1"/>
    <col min="19" max="19" width="4.5546875" style="1" customWidth="1"/>
    <col min="20" max="20" width="8.6640625" style="1"/>
    <col min="21" max="21" width="60.44140625" style="1" customWidth="1"/>
    <col min="22" max="16384" width="8.6640625" style="1"/>
  </cols>
  <sheetData>
    <row r="1" spans="1:19" ht="57" customHeight="1" x14ac:dyDescent="0.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4" t="s">
        <v>15</v>
      </c>
      <c r="Q1" s="5" t="s">
        <v>16</v>
      </c>
      <c r="R1" s="6" t="s">
        <v>17</v>
      </c>
    </row>
    <row r="2" spans="1:19" x14ac:dyDescent="0.4">
      <c r="A2" s="7">
        <v>1</v>
      </c>
      <c r="B2" s="8" t="s">
        <v>18</v>
      </c>
      <c r="C2" s="9" t="s">
        <v>19</v>
      </c>
      <c r="D2" s="10"/>
      <c r="E2" s="10"/>
      <c r="F2" s="10">
        <v>2</v>
      </c>
      <c r="G2" s="10"/>
      <c r="H2" s="10">
        <v>1</v>
      </c>
      <c r="I2" s="10">
        <v>2</v>
      </c>
      <c r="J2" s="11">
        <v>10</v>
      </c>
      <c r="K2" s="10"/>
      <c r="L2" s="10">
        <v>1</v>
      </c>
      <c r="M2" s="10"/>
      <c r="N2" s="10">
        <v>4</v>
      </c>
      <c r="O2" s="12"/>
      <c r="P2" s="13">
        <f t="shared" ref="P2:P33" si="0">O2*1.23</f>
        <v>0</v>
      </c>
      <c r="Q2" s="14">
        <f>SUM(D2:N2)-10</f>
        <v>10</v>
      </c>
      <c r="R2" s="15">
        <f t="shared" ref="R2:R33" si="1">P2*Q2</f>
        <v>0</v>
      </c>
      <c r="S2" s="32"/>
    </row>
    <row r="3" spans="1:19" x14ac:dyDescent="0.4">
      <c r="A3" s="7">
        <v>2</v>
      </c>
      <c r="B3" s="8" t="s">
        <v>20</v>
      </c>
      <c r="C3" s="9" t="s">
        <v>21</v>
      </c>
      <c r="D3" s="10"/>
      <c r="E3" s="10">
        <v>3</v>
      </c>
      <c r="F3" s="16"/>
      <c r="G3" s="10">
        <v>5</v>
      </c>
      <c r="H3" s="10">
        <v>2</v>
      </c>
      <c r="I3" s="10">
        <v>2</v>
      </c>
      <c r="J3" s="11">
        <v>25</v>
      </c>
      <c r="K3" s="10"/>
      <c r="L3" s="10">
        <v>5</v>
      </c>
      <c r="M3" s="10"/>
      <c r="N3" s="10"/>
      <c r="O3" s="12"/>
      <c r="P3" s="13">
        <f t="shared" si="0"/>
        <v>0</v>
      </c>
      <c r="Q3" s="14">
        <f>SUM(D3:N3)</f>
        <v>42</v>
      </c>
      <c r="R3" s="15">
        <f t="shared" si="1"/>
        <v>0</v>
      </c>
      <c r="S3" s="32"/>
    </row>
    <row r="4" spans="1:19" x14ac:dyDescent="0.4">
      <c r="A4" s="7">
        <v>3</v>
      </c>
      <c r="B4" s="8" t="s">
        <v>22</v>
      </c>
      <c r="C4" s="9" t="s">
        <v>21</v>
      </c>
      <c r="D4" s="10"/>
      <c r="E4" s="10">
        <v>3</v>
      </c>
      <c r="F4" s="16"/>
      <c r="G4" s="10"/>
      <c r="H4" s="10">
        <v>3</v>
      </c>
      <c r="I4" s="10"/>
      <c r="J4" s="11">
        <v>25</v>
      </c>
      <c r="K4" s="10"/>
      <c r="L4" s="10">
        <v>5</v>
      </c>
      <c r="M4" s="10"/>
      <c r="N4" s="10"/>
      <c r="O4" s="12"/>
      <c r="P4" s="13">
        <f t="shared" si="0"/>
        <v>0</v>
      </c>
      <c r="Q4" s="14">
        <f>SUM(D4:N4)</f>
        <v>36</v>
      </c>
      <c r="R4" s="15">
        <f t="shared" si="1"/>
        <v>0</v>
      </c>
      <c r="S4" s="32"/>
    </row>
    <row r="5" spans="1:19" x14ac:dyDescent="0.4">
      <c r="A5" s="7">
        <v>4</v>
      </c>
      <c r="B5" s="8" t="s">
        <v>23</v>
      </c>
      <c r="C5" s="9" t="s">
        <v>21</v>
      </c>
      <c r="D5" s="10"/>
      <c r="E5" s="10"/>
      <c r="F5" s="16"/>
      <c r="G5" s="10"/>
      <c r="H5" s="10"/>
      <c r="I5" s="10"/>
      <c r="J5" s="11"/>
      <c r="K5" s="10"/>
      <c r="L5" s="10"/>
      <c r="M5" s="10"/>
      <c r="N5" s="10">
        <v>2000</v>
      </c>
      <c r="O5" s="17"/>
      <c r="P5" s="18">
        <f t="shared" si="0"/>
        <v>0</v>
      </c>
      <c r="Q5" s="14">
        <v>2000</v>
      </c>
      <c r="R5" s="19">
        <f t="shared" si="1"/>
        <v>0</v>
      </c>
      <c r="S5" s="32"/>
    </row>
    <row r="6" spans="1:19" x14ac:dyDescent="0.4">
      <c r="A6" s="7">
        <v>5</v>
      </c>
      <c r="B6" s="8" t="s">
        <v>24</v>
      </c>
      <c r="C6" s="9" t="s">
        <v>21</v>
      </c>
      <c r="D6" s="10">
        <v>100</v>
      </c>
      <c r="E6" s="10">
        <v>200</v>
      </c>
      <c r="F6" s="10">
        <v>100</v>
      </c>
      <c r="G6" s="10">
        <v>100</v>
      </c>
      <c r="H6" s="10">
        <v>0</v>
      </c>
      <c r="I6" s="10">
        <v>500</v>
      </c>
      <c r="J6" s="11">
        <v>250</v>
      </c>
      <c r="K6" s="20"/>
      <c r="L6" s="20">
        <v>60</v>
      </c>
      <c r="M6" s="10"/>
      <c r="N6" s="10">
        <v>4690</v>
      </c>
      <c r="O6" s="12"/>
      <c r="P6" s="13">
        <f t="shared" si="0"/>
        <v>0</v>
      </c>
      <c r="Q6" s="14">
        <f>SUM(D6:N6)-1000</f>
        <v>5000</v>
      </c>
      <c r="R6" s="15">
        <f t="shared" si="1"/>
        <v>0</v>
      </c>
      <c r="S6" s="32"/>
    </row>
    <row r="7" spans="1:19" x14ac:dyDescent="0.4">
      <c r="A7" s="7">
        <v>6</v>
      </c>
      <c r="B7" s="3" t="s">
        <v>25</v>
      </c>
      <c r="C7" s="10" t="s">
        <v>21</v>
      </c>
      <c r="D7" s="10">
        <v>100</v>
      </c>
      <c r="E7" s="10">
        <v>50</v>
      </c>
      <c r="F7" s="10">
        <v>100</v>
      </c>
      <c r="G7" s="21">
        <v>250</v>
      </c>
      <c r="H7" s="10">
        <v>0</v>
      </c>
      <c r="I7" s="10">
        <v>100</v>
      </c>
      <c r="J7" s="11">
        <v>100</v>
      </c>
      <c r="K7" s="20"/>
      <c r="L7" s="20">
        <v>60</v>
      </c>
      <c r="M7" s="10"/>
      <c r="N7" s="10">
        <v>9240</v>
      </c>
      <c r="O7" s="12"/>
      <c r="P7" s="13">
        <f t="shared" si="0"/>
        <v>0</v>
      </c>
      <c r="Q7" s="14">
        <f>SUM(D7:N7)-5000</f>
        <v>5000</v>
      </c>
      <c r="R7" s="15">
        <f t="shared" si="1"/>
        <v>0</v>
      </c>
      <c r="S7" s="32"/>
    </row>
    <row r="8" spans="1:19" x14ac:dyDescent="0.4">
      <c r="A8" s="7">
        <v>7</v>
      </c>
      <c r="B8" s="3" t="s">
        <v>26</v>
      </c>
      <c r="C8" s="10" t="s">
        <v>21</v>
      </c>
      <c r="D8" s="10"/>
      <c r="E8" s="10"/>
      <c r="F8" s="10">
        <v>100</v>
      </c>
      <c r="G8" s="21"/>
      <c r="H8" s="10"/>
      <c r="I8" s="10"/>
      <c r="J8" s="11"/>
      <c r="K8" s="20"/>
      <c r="L8" s="20"/>
      <c r="M8" s="10"/>
      <c r="N8" s="10"/>
      <c r="O8" s="12"/>
      <c r="P8" s="13">
        <f t="shared" si="0"/>
        <v>0</v>
      </c>
      <c r="Q8" s="14">
        <f t="shared" ref="Q8:Q36" si="2">SUM(D8:N8)</f>
        <v>100</v>
      </c>
      <c r="R8" s="15">
        <f t="shared" si="1"/>
        <v>0</v>
      </c>
      <c r="S8" s="32"/>
    </row>
    <row r="9" spans="1:19" x14ac:dyDescent="0.4">
      <c r="A9" s="7">
        <v>8</v>
      </c>
      <c r="B9" s="3" t="s">
        <v>27</v>
      </c>
      <c r="C9" s="10" t="s">
        <v>21</v>
      </c>
      <c r="D9" s="10"/>
      <c r="E9" s="10"/>
      <c r="F9" s="10">
        <v>50</v>
      </c>
      <c r="G9" s="21"/>
      <c r="H9" s="10"/>
      <c r="I9" s="10"/>
      <c r="J9" s="11"/>
      <c r="K9" s="20"/>
      <c r="L9" s="20"/>
      <c r="M9" s="10"/>
      <c r="N9" s="10"/>
      <c r="O9" s="12"/>
      <c r="P9" s="13">
        <f t="shared" si="0"/>
        <v>0</v>
      </c>
      <c r="Q9" s="14">
        <f t="shared" si="2"/>
        <v>50</v>
      </c>
      <c r="R9" s="15">
        <f t="shared" si="1"/>
        <v>0</v>
      </c>
      <c r="S9" s="32"/>
    </row>
    <row r="10" spans="1:19" x14ac:dyDescent="0.4">
      <c r="A10" s="7">
        <v>9</v>
      </c>
      <c r="B10" s="8" t="s">
        <v>28</v>
      </c>
      <c r="C10" s="10" t="s">
        <v>21</v>
      </c>
      <c r="D10" s="10"/>
      <c r="E10" s="10"/>
      <c r="F10" s="10">
        <v>10</v>
      </c>
      <c r="G10" s="21"/>
      <c r="H10" s="10"/>
      <c r="I10" s="10"/>
      <c r="J10" s="11"/>
      <c r="K10" s="20"/>
      <c r="L10" s="20"/>
      <c r="M10" s="10"/>
      <c r="N10" s="10"/>
      <c r="O10" s="12"/>
      <c r="P10" s="13">
        <f t="shared" si="0"/>
        <v>0</v>
      </c>
      <c r="Q10" s="14">
        <f t="shared" si="2"/>
        <v>10</v>
      </c>
      <c r="R10" s="15">
        <f t="shared" si="1"/>
        <v>0</v>
      </c>
      <c r="S10" s="32"/>
    </row>
    <row r="11" spans="1:19" x14ac:dyDescent="0.4">
      <c r="A11" s="7">
        <v>10</v>
      </c>
      <c r="B11" s="8" t="s">
        <v>29</v>
      </c>
      <c r="C11" s="10" t="s">
        <v>21</v>
      </c>
      <c r="D11" s="10"/>
      <c r="E11" s="10"/>
      <c r="F11" s="10">
        <v>20</v>
      </c>
      <c r="G11" s="21"/>
      <c r="H11" s="10"/>
      <c r="I11" s="10"/>
      <c r="J11" s="11"/>
      <c r="K11" s="20"/>
      <c r="L11" s="20"/>
      <c r="M11" s="10"/>
      <c r="N11" s="10"/>
      <c r="O11" s="12"/>
      <c r="P11" s="13">
        <f t="shared" si="0"/>
        <v>0</v>
      </c>
      <c r="Q11" s="14">
        <f t="shared" si="2"/>
        <v>20</v>
      </c>
      <c r="R11" s="15">
        <f t="shared" si="1"/>
        <v>0</v>
      </c>
      <c r="S11" s="32"/>
    </row>
    <row r="12" spans="1:19" x14ac:dyDescent="0.4">
      <c r="A12" s="7">
        <v>11</v>
      </c>
      <c r="B12" s="8" t="s">
        <v>30</v>
      </c>
      <c r="C12" s="9" t="s">
        <v>21</v>
      </c>
      <c r="D12" s="10"/>
      <c r="E12" s="10"/>
      <c r="F12" s="16"/>
      <c r="G12" s="10"/>
      <c r="H12" s="10">
        <v>4</v>
      </c>
      <c r="I12" s="10"/>
      <c r="J12" s="11">
        <v>20</v>
      </c>
      <c r="K12" s="20"/>
      <c r="L12" s="20">
        <v>5</v>
      </c>
      <c r="M12" s="10"/>
      <c r="N12" s="10"/>
      <c r="O12" s="12"/>
      <c r="P12" s="13">
        <f t="shared" si="0"/>
        <v>0</v>
      </c>
      <c r="Q12" s="14">
        <f t="shared" si="2"/>
        <v>29</v>
      </c>
      <c r="R12" s="15">
        <f t="shared" si="1"/>
        <v>0</v>
      </c>
      <c r="S12" s="32"/>
    </row>
    <row r="13" spans="1:19" x14ac:dyDescent="0.4">
      <c r="A13" s="7">
        <v>12</v>
      </c>
      <c r="B13" s="8" t="s">
        <v>31</v>
      </c>
      <c r="C13" s="9" t="s">
        <v>21</v>
      </c>
      <c r="D13" s="10">
        <v>15</v>
      </c>
      <c r="E13" s="10"/>
      <c r="F13" s="16"/>
      <c r="G13" s="10"/>
      <c r="H13" s="10">
        <v>10</v>
      </c>
      <c r="I13" s="10"/>
      <c r="J13" s="11">
        <v>25</v>
      </c>
      <c r="K13" s="20"/>
      <c r="L13" s="20">
        <v>5</v>
      </c>
      <c r="M13" s="10"/>
      <c r="N13" s="10">
        <v>0</v>
      </c>
      <c r="O13" s="12"/>
      <c r="P13" s="13">
        <f t="shared" si="0"/>
        <v>0</v>
      </c>
      <c r="Q13" s="14">
        <f>SUM(D13:N13)-35</f>
        <v>20</v>
      </c>
      <c r="R13" s="15">
        <f t="shared" si="1"/>
        <v>0</v>
      </c>
      <c r="S13" s="32"/>
    </row>
    <row r="14" spans="1:19" x14ac:dyDescent="0.4">
      <c r="A14" s="7">
        <v>13</v>
      </c>
      <c r="B14" s="8" t="s">
        <v>32</v>
      </c>
      <c r="C14" s="9" t="s">
        <v>21</v>
      </c>
      <c r="D14" s="10">
        <v>50</v>
      </c>
      <c r="E14" s="10"/>
      <c r="F14" s="10">
        <v>10</v>
      </c>
      <c r="G14" s="10"/>
      <c r="H14" s="10">
        <v>2</v>
      </c>
      <c r="I14" s="10"/>
      <c r="J14" s="11">
        <v>30</v>
      </c>
      <c r="K14" s="10"/>
      <c r="L14" s="10"/>
      <c r="M14" s="10"/>
      <c r="N14" s="10">
        <v>8</v>
      </c>
      <c r="O14" s="12"/>
      <c r="P14" s="13">
        <f t="shared" si="0"/>
        <v>0</v>
      </c>
      <c r="Q14" s="14">
        <f t="shared" si="2"/>
        <v>100</v>
      </c>
      <c r="R14" s="15">
        <f t="shared" si="1"/>
        <v>0</v>
      </c>
      <c r="S14" s="32"/>
    </row>
    <row r="15" spans="1:19" x14ac:dyDescent="0.4">
      <c r="A15" s="7">
        <v>14</v>
      </c>
      <c r="B15" s="8" t="s">
        <v>33</v>
      </c>
      <c r="C15" s="9" t="s">
        <v>21</v>
      </c>
      <c r="D15" s="10">
        <v>50</v>
      </c>
      <c r="E15" s="10">
        <v>10</v>
      </c>
      <c r="F15" s="10">
        <v>10</v>
      </c>
      <c r="G15" s="10">
        <v>50</v>
      </c>
      <c r="H15" s="10">
        <v>22</v>
      </c>
      <c r="I15" s="10">
        <v>10</v>
      </c>
      <c r="J15" s="11">
        <v>40</v>
      </c>
      <c r="K15" s="10">
        <v>100</v>
      </c>
      <c r="L15" s="10">
        <v>40</v>
      </c>
      <c r="M15" s="10">
        <v>20</v>
      </c>
      <c r="N15" s="10">
        <v>8</v>
      </c>
      <c r="O15" s="12"/>
      <c r="P15" s="13">
        <f t="shared" si="0"/>
        <v>0</v>
      </c>
      <c r="Q15" s="14">
        <f>SUM(D15:N15)-160</f>
        <v>200</v>
      </c>
      <c r="R15" s="15">
        <f t="shared" si="1"/>
        <v>0</v>
      </c>
      <c r="S15" s="32"/>
    </row>
    <row r="16" spans="1:19" x14ac:dyDescent="0.4">
      <c r="A16" s="7">
        <v>15</v>
      </c>
      <c r="B16" s="8" t="s">
        <v>34</v>
      </c>
      <c r="C16" s="9" t="s">
        <v>21</v>
      </c>
      <c r="D16" s="10"/>
      <c r="E16" s="10"/>
      <c r="F16" s="10"/>
      <c r="G16" s="10"/>
      <c r="H16" s="10">
        <v>0</v>
      </c>
      <c r="I16" s="10"/>
      <c r="J16" s="11">
        <v>0</v>
      </c>
      <c r="K16" s="10">
        <v>100</v>
      </c>
      <c r="L16" s="10"/>
      <c r="M16" s="10"/>
      <c r="N16" s="10">
        <v>100</v>
      </c>
      <c r="O16" s="12"/>
      <c r="P16" s="13">
        <f t="shared" si="0"/>
        <v>0</v>
      </c>
      <c r="Q16" s="14">
        <f t="shared" si="2"/>
        <v>200</v>
      </c>
      <c r="R16" s="15">
        <f t="shared" si="1"/>
        <v>0</v>
      </c>
      <c r="S16" s="32"/>
    </row>
    <row r="17" spans="1:21" ht="34.200000000000003" x14ac:dyDescent="0.4">
      <c r="A17" s="7">
        <v>16</v>
      </c>
      <c r="B17" s="8" t="s">
        <v>35</v>
      </c>
      <c r="C17" s="9" t="s">
        <v>21</v>
      </c>
      <c r="D17" s="10">
        <v>4</v>
      </c>
      <c r="E17" s="10"/>
      <c r="F17" s="10">
        <v>6</v>
      </c>
      <c r="G17" s="10">
        <v>120</v>
      </c>
      <c r="H17" s="10">
        <v>28</v>
      </c>
      <c r="I17" s="10">
        <v>5</v>
      </c>
      <c r="J17" s="11">
        <v>40</v>
      </c>
      <c r="K17" s="20">
        <v>10</v>
      </c>
      <c r="L17" s="20">
        <v>10</v>
      </c>
      <c r="M17" s="10">
        <v>4</v>
      </c>
      <c r="N17" s="10">
        <v>23</v>
      </c>
      <c r="O17" s="12"/>
      <c r="P17" s="13">
        <f t="shared" si="0"/>
        <v>0</v>
      </c>
      <c r="Q17" s="14">
        <f t="shared" si="2"/>
        <v>250</v>
      </c>
      <c r="R17" s="15">
        <f t="shared" si="1"/>
        <v>0</v>
      </c>
      <c r="S17" s="32"/>
      <c r="T17" s="22"/>
      <c r="U17" s="23" t="s">
        <v>36</v>
      </c>
    </row>
    <row r="18" spans="1:21" ht="34.200000000000003" x14ac:dyDescent="0.4">
      <c r="A18" s="7">
        <v>17</v>
      </c>
      <c r="B18" s="8" t="s">
        <v>37</v>
      </c>
      <c r="C18" s="9" t="s">
        <v>21</v>
      </c>
      <c r="D18" s="10">
        <v>4</v>
      </c>
      <c r="E18" s="10"/>
      <c r="F18" s="10">
        <v>6</v>
      </c>
      <c r="G18" s="10">
        <v>120</v>
      </c>
      <c r="H18" s="10">
        <v>28</v>
      </c>
      <c r="I18" s="10">
        <v>5</v>
      </c>
      <c r="J18" s="11">
        <v>40</v>
      </c>
      <c r="K18" s="20"/>
      <c r="L18" s="20"/>
      <c r="M18" s="10"/>
      <c r="N18" s="10">
        <v>37</v>
      </c>
      <c r="O18" s="12"/>
      <c r="P18" s="13">
        <f t="shared" si="0"/>
        <v>0</v>
      </c>
      <c r="Q18" s="14">
        <f t="shared" si="2"/>
        <v>240</v>
      </c>
      <c r="R18" s="15">
        <f t="shared" si="1"/>
        <v>0</v>
      </c>
      <c r="S18" s="32"/>
      <c r="T18" s="24"/>
      <c r="U18" s="23" t="s">
        <v>38</v>
      </c>
    </row>
    <row r="19" spans="1:21" ht="59.4" x14ac:dyDescent="0.4">
      <c r="A19" s="7">
        <v>18</v>
      </c>
      <c r="B19" s="8" t="s">
        <v>39</v>
      </c>
      <c r="C19" s="9" t="s">
        <v>21</v>
      </c>
      <c r="D19" s="10">
        <v>4</v>
      </c>
      <c r="E19" s="10"/>
      <c r="F19" s="10">
        <v>6</v>
      </c>
      <c r="G19" s="10">
        <v>30</v>
      </c>
      <c r="H19" s="10">
        <v>17</v>
      </c>
      <c r="I19" s="10"/>
      <c r="J19" s="11">
        <v>40</v>
      </c>
      <c r="K19" s="20">
        <v>10</v>
      </c>
      <c r="L19" s="20">
        <v>10</v>
      </c>
      <c r="M19" s="10">
        <v>4</v>
      </c>
      <c r="N19" s="10">
        <v>39</v>
      </c>
      <c r="O19" s="12"/>
      <c r="P19" s="13">
        <f t="shared" si="0"/>
        <v>0</v>
      </c>
      <c r="Q19" s="14">
        <f t="shared" si="2"/>
        <v>160</v>
      </c>
      <c r="R19" s="15">
        <f t="shared" si="1"/>
        <v>0</v>
      </c>
      <c r="S19" s="32"/>
      <c r="T19" s="25"/>
      <c r="U19" s="26" t="s">
        <v>40</v>
      </c>
    </row>
    <row r="20" spans="1:21" ht="34.200000000000003" x14ac:dyDescent="0.4">
      <c r="A20" s="7">
        <v>19</v>
      </c>
      <c r="B20" s="8" t="s">
        <v>41</v>
      </c>
      <c r="C20" s="9" t="s">
        <v>21</v>
      </c>
      <c r="D20" s="10"/>
      <c r="E20" s="10"/>
      <c r="F20" s="10">
        <v>6</v>
      </c>
      <c r="G20" s="10">
        <v>120</v>
      </c>
      <c r="H20" s="10">
        <v>26</v>
      </c>
      <c r="I20" s="10"/>
      <c r="J20" s="11">
        <v>40</v>
      </c>
      <c r="K20" s="20"/>
      <c r="L20" s="20">
        <v>10</v>
      </c>
      <c r="M20" s="10"/>
      <c r="N20" s="10">
        <v>38</v>
      </c>
      <c r="O20" s="12"/>
      <c r="P20" s="13">
        <f t="shared" si="0"/>
        <v>0</v>
      </c>
      <c r="Q20" s="14">
        <f t="shared" si="2"/>
        <v>240</v>
      </c>
      <c r="R20" s="15">
        <f t="shared" si="1"/>
        <v>0</v>
      </c>
      <c r="S20" s="32"/>
    </row>
    <row r="21" spans="1:21" ht="34.200000000000003" x14ac:dyDescent="0.4">
      <c r="A21" s="7">
        <v>20</v>
      </c>
      <c r="B21" s="8" t="s">
        <v>42</v>
      </c>
      <c r="C21" s="9" t="s">
        <v>21</v>
      </c>
      <c r="D21" s="10">
        <v>20</v>
      </c>
      <c r="E21" s="10">
        <v>10</v>
      </c>
      <c r="F21" s="10"/>
      <c r="G21" s="10">
        <v>40</v>
      </c>
      <c r="H21" s="10">
        <v>30</v>
      </c>
      <c r="I21" s="10">
        <v>5</v>
      </c>
      <c r="J21" s="11">
        <v>60</v>
      </c>
      <c r="K21" s="10">
        <v>50</v>
      </c>
      <c r="L21" s="10"/>
      <c r="M21" s="10">
        <v>8</v>
      </c>
      <c r="N21" s="10">
        <v>27</v>
      </c>
      <c r="O21" s="12"/>
      <c r="P21" s="13">
        <f t="shared" si="0"/>
        <v>0</v>
      </c>
      <c r="Q21" s="14">
        <f t="shared" si="2"/>
        <v>250</v>
      </c>
      <c r="R21" s="15">
        <f t="shared" si="1"/>
        <v>0</v>
      </c>
      <c r="S21" s="32"/>
    </row>
    <row r="22" spans="1:21" ht="34.200000000000003" x14ac:dyDescent="0.4">
      <c r="A22" s="7">
        <v>21</v>
      </c>
      <c r="B22" s="8" t="s">
        <v>43</v>
      </c>
      <c r="C22" s="9" t="s">
        <v>21</v>
      </c>
      <c r="D22" s="10">
        <v>10</v>
      </c>
      <c r="E22" s="10"/>
      <c r="F22" s="10">
        <v>20</v>
      </c>
      <c r="G22" s="10">
        <v>100</v>
      </c>
      <c r="H22" s="10">
        <v>5</v>
      </c>
      <c r="I22" s="10"/>
      <c r="J22" s="11">
        <v>70</v>
      </c>
      <c r="K22" s="10"/>
      <c r="L22" s="10">
        <v>10</v>
      </c>
      <c r="M22" s="10"/>
      <c r="N22" s="10">
        <v>45</v>
      </c>
      <c r="O22" s="12"/>
      <c r="P22" s="13">
        <f t="shared" si="0"/>
        <v>0</v>
      </c>
      <c r="Q22" s="14">
        <f>SUM(D22:N22)-60</f>
        <v>200</v>
      </c>
      <c r="R22" s="15">
        <f t="shared" si="1"/>
        <v>0</v>
      </c>
      <c r="S22" s="32"/>
    </row>
    <row r="23" spans="1:21" x14ac:dyDescent="0.4">
      <c r="A23" s="7">
        <v>22</v>
      </c>
      <c r="B23" s="8" t="s">
        <v>44</v>
      </c>
      <c r="C23" s="9" t="s">
        <v>21</v>
      </c>
      <c r="D23" s="10">
        <v>4</v>
      </c>
      <c r="E23" s="10">
        <v>2</v>
      </c>
      <c r="F23" s="10"/>
      <c r="G23" s="10">
        <v>30</v>
      </c>
      <c r="H23" s="10">
        <v>2</v>
      </c>
      <c r="I23" s="10">
        <v>2</v>
      </c>
      <c r="J23" s="11">
        <v>25</v>
      </c>
      <c r="K23" s="10"/>
      <c r="L23" s="10">
        <v>4</v>
      </c>
      <c r="M23" s="10"/>
      <c r="N23" s="10">
        <v>11</v>
      </c>
      <c r="O23" s="12"/>
      <c r="P23" s="13">
        <f t="shared" si="0"/>
        <v>0</v>
      </c>
      <c r="Q23" s="14">
        <f t="shared" si="2"/>
        <v>80</v>
      </c>
      <c r="R23" s="15">
        <f t="shared" si="1"/>
        <v>0</v>
      </c>
      <c r="S23" s="32"/>
    </row>
    <row r="24" spans="1:21" x14ac:dyDescent="0.4">
      <c r="A24" s="7">
        <v>23</v>
      </c>
      <c r="B24" s="8" t="s">
        <v>45</v>
      </c>
      <c r="C24" s="9" t="s">
        <v>21</v>
      </c>
      <c r="D24" s="10"/>
      <c r="E24" s="10">
        <v>10</v>
      </c>
      <c r="F24" s="10">
        <v>20</v>
      </c>
      <c r="G24" s="10">
        <v>5</v>
      </c>
      <c r="H24" s="10">
        <v>6</v>
      </c>
      <c r="I24" s="10"/>
      <c r="J24" s="11">
        <v>50</v>
      </c>
      <c r="K24" s="10">
        <v>4</v>
      </c>
      <c r="L24" s="10">
        <v>10</v>
      </c>
      <c r="M24" s="10"/>
      <c r="N24" s="10">
        <v>15</v>
      </c>
      <c r="O24" s="12"/>
      <c r="P24" s="13">
        <f t="shared" si="0"/>
        <v>0</v>
      </c>
      <c r="Q24" s="14">
        <f>SUM(D24:N24)-20</f>
        <v>100</v>
      </c>
      <c r="R24" s="15">
        <f t="shared" si="1"/>
        <v>0</v>
      </c>
      <c r="S24" s="32"/>
    </row>
    <row r="25" spans="1:21" ht="34.200000000000003" x14ac:dyDescent="0.4">
      <c r="A25" s="7">
        <v>24</v>
      </c>
      <c r="B25" s="8" t="s">
        <v>46</v>
      </c>
      <c r="C25" s="9" t="s">
        <v>47</v>
      </c>
      <c r="D25" s="10"/>
      <c r="E25" s="10">
        <v>15</v>
      </c>
      <c r="F25" s="10"/>
      <c r="G25" s="10">
        <v>10</v>
      </c>
      <c r="H25" s="10">
        <v>8</v>
      </c>
      <c r="I25" s="10"/>
      <c r="J25" s="11">
        <v>50</v>
      </c>
      <c r="K25" s="20">
        <v>4</v>
      </c>
      <c r="L25" s="20">
        <v>6</v>
      </c>
      <c r="M25" s="10"/>
      <c r="N25" s="10">
        <v>17</v>
      </c>
      <c r="O25" s="12"/>
      <c r="P25" s="13">
        <f t="shared" si="0"/>
        <v>0</v>
      </c>
      <c r="Q25" s="14">
        <f t="shared" si="2"/>
        <v>110</v>
      </c>
      <c r="R25" s="15">
        <f t="shared" si="1"/>
        <v>0</v>
      </c>
      <c r="S25" s="32"/>
    </row>
    <row r="26" spans="1:21" x14ac:dyDescent="0.4">
      <c r="A26" s="7">
        <v>25</v>
      </c>
      <c r="B26" s="8" t="s">
        <v>48</v>
      </c>
      <c r="C26" s="9" t="s">
        <v>47</v>
      </c>
      <c r="D26" s="10"/>
      <c r="E26" s="10"/>
      <c r="F26" s="10"/>
      <c r="G26" s="10"/>
      <c r="H26" s="10"/>
      <c r="I26" s="10"/>
      <c r="J26" s="11"/>
      <c r="K26" s="20"/>
      <c r="L26" s="20"/>
      <c r="M26" s="10"/>
      <c r="N26" s="10">
        <v>20</v>
      </c>
      <c r="O26" s="12"/>
      <c r="P26" s="13">
        <f t="shared" si="0"/>
        <v>0</v>
      </c>
      <c r="Q26" s="14">
        <f t="shared" si="2"/>
        <v>20</v>
      </c>
      <c r="R26" s="15">
        <f t="shared" si="1"/>
        <v>0</v>
      </c>
      <c r="S26" s="32"/>
    </row>
    <row r="27" spans="1:21" ht="34.200000000000003" x14ac:dyDescent="0.4">
      <c r="A27" s="7">
        <v>26</v>
      </c>
      <c r="B27" s="8" t="s">
        <v>49</v>
      </c>
      <c r="C27" s="9" t="s">
        <v>21</v>
      </c>
      <c r="D27" s="10">
        <v>20</v>
      </c>
      <c r="E27" s="10">
        <v>10</v>
      </c>
      <c r="F27" s="10">
        <v>12</v>
      </c>
      <c r="G27" s="10"/>
      <c r="H27" s="10">
        <v>18</v>
      </c>
      <c r="I27" s="27">
        <v>10</v>
      </c>
      <c r="J27" s="11">
        <v>100</v>
      </c>
      <c r="K27" s="20">
        <v>20</v>
      </c>
      <c r="L27" s="20">
        <v>5</v>
      </c>
      <c r="M27" s="10">
        <v>8</v>
      </c>
      <c r="N27" s="10">
        <v>17</v>
      </c>
      <c r="O27" s="12"/>
      <c r="P27" s="13">
        <f t="shared" si="0"/>
        <v>0</v>
      </c>
      <c r="Q27" s="14">
        <f>SUM(D27:N27)-70</f>
        <v>150</v>
      </c>
      <c r="R27" s="15">
        <f t="shared" si="1"/>
        <v>0</v>
      </c>
      <c r="S27" s="32"/>
    </row>
    <row r="28" spans="1:21" ht="34.200000000000003" x14ac:dyDescent="0.4">
      <c r="A28" s="7">
        <v>27</v>
      </c>
      <c r="B28" s="8" t="s">
        <v>50</v>
      </c>
      <c r="C28" s="9" t="s">
        <v>21</v>
      </c>
      <c r="D28" s="10">
        <v>4</v>
      </c>
      <c r="E28" s="10">
        <v>5</v>
      </c>
      <c r="F28" s="10">
        <v>20</v>
      </c>
      <c r="G28" s="10">
        <v>40</v>
      </c>
      <c r="H28" s="10">
        <v>2</v>
      </c>
      <c r="I28" s="10"/>
      <c r="J28" s="11">
        <v>25</v>
      </c>
      <c r="K28" s="10"/>
      <c r="L28" s="10">
        <v>4</v>
      </c>
      <c r="M28" s="10"/>
      <c r="N28" s="10">
        <v>20</v>
      </c>
      <c r="O28" s="12"/>
      <c r="P28" s="13">
        <f t="shared" si="0"/>
        <v>0</v>
      </c>
      <c r="Q28" s="14">
        <f>SUM(D28:N28)-20</f>
        <v>100</v>
      </c>
      <c r="R28" s="15">
        <f t="shared" si="1"/>
        <v>0</v>
      </c>
      <c r="S28" s="32"/>
    </row>
    <row r="29" spans="1:21" ht="34.200000000000003" x14ac:dyDescent="0.4">
      <c r="A29" s="7">
        <v>28</v>
      </c>
      <c r="B29" s="8" t="s">
        <v>51</v>
      </c>
      <c r="C29" s="9" t="s">
        <v>21</v>
      </c>
      <c r="D29" s="10"/>
      <c r="E29" s="10">
        <v>9</v>
      </c>
      <c r="F29" s="10">
        <v>20</v>
      </c>
      <c r="G29" s="10">
        <v>160</v>
      </c>
      <c r="H29" s="10">
        <v>15</v>
      </c>
      <c r="I29" s="10">
        <v>5</v>
      </c>
      <c r="J29" s="11">
        <v>40</v>
      </c>
      <c r="K29" s="10">
        <v>50</v>
      </c>
      <c r="L29" s="10">
        <v>10</v>
      </c>
      <c r="M29" s="10">
        <v>8</v>
      </c>
      <c r="N29" s="10">
        <v>23</v>
      </c>
      <c r="O29" s="12"/>
      <c r="P29" s="13">
        <f t="shared" si="0"/>
        <v>0</v>
      </c>
      <c r="Q29" s="14">
        <f>SUM(D29:N29)-140</f>
        <v>200</v>
      </c>
      <c r="R29" s="15">
        <f t="shared" si="1"/>
        <v>0</v>
      </c>
      <c r="S29" s="32"/>
    </row>
    <row r="30" spans="1:21" ht="34.200000000000003" x14ac:dyDescent="0.4">
      <c r="A30" s="7">
        <v>29</v>
      </c>
      <c r="B30" s="8" t="s">
        <v>52</v>
      </c>
      <c r="C30" s="9" t="s">
        <v>21</v>
      </c>
      <c r="D30" s="10"/>
      <c r="E30" s="10">
        <v>4</v>
      </c>
      <c r="F30" s="10">
        <v>20</v>
      </c>
      <c r="G30" s="10">
        <v>20</v>
      </c>
      <c r="H30" s="10">
        <v>7</v>
      </c>
      <c r="I30" s="10"/>
      <c r="J30" s="11">
        <v>40</v>
      </c>
      <c r="K30" s="10"/>
      <c r="L30" s="10">
        <v>10</v>
      </c>
      <c r="M30" s="10"/>
      <c r="N30" s="10">
        <v>19</v>
      </c>
      <c r="O30" s="12"/>
      <c r="P30" s="13">
        <f t="shared" si="0"/>
        <v>0</v>
      </c>
      <c r="Q30" s="14">
        <f>SUM(D30:N30)-20</f>
        <v>100</v>
      </c>
      <c r="R30" s="15">
        <f t="shared" si="1"/>
        <v>0</v>
      </c>
      <c r="S30" s="32"/>
    </row>
    <row r="31" spans="1:21" ht="34.200000000000003" x14ac:dyDescent="0.4">
      <c r="A31" s="7">
        <v>30</v>
      </c>
      <c r="B31" s="8" t="s">
        <v>53</v>
      </c>
      <c r="C31" s="9" t="s">
        <v>21</v>
      </c>
      <c r="D31" s="10">
        <v>4</v>
      </c>
      <c r="E31" s="10">
        <v>10</v>
      </c>
      <c r="F31" s="10"/>
      <c r="G31" s="10">
        <v>30</v>
      </c>
      <c r="H31" s="10">
        <v>6</v>
      </c>
      <c r="I31" s="10"/>
      <c r="J31" s="11">
        <v>30</v>
      </c>
      <c r="K31" s="10"/>
      <c r="L31" s="10">
        <v>4</v>
      </c>
      <c r="M31" s="10"/>
      <c r="N31" s="10">
        <v>11</v>
      </c>
      <c r="O31" s="12"/>
      <c r="P31" s="13">
        <f t="shared" si="0"/>
        <v>0</v>
      </c>
      <c r="Q31" s="14">
        <f t="shared" si="2"/>
        <v>95</v>
      </c>
      <c r="R31" s="15">
        <f t="shared" si="1"/>
        <v>0</v>
      </c>
      <c r="S31" s="32"/>
    </row>
    <row r="32" spans="1:21" ht="34.200000000000003" x14ac:dyDescent="0.4">
      <c r="A32" s="7">
        <v>31</v>
      </c>
      <c r="B32" s="8" t="s">
        <v>54</v>
      </c>
      <c r="C32" s="9" t="s">
        <v>21</v>
      </c>
      <c r="D32" s="10">
        <v>4</v>
      </c>
      <c r="E32" s="10">
        <v>10</v>
      </c>
      <c r="F32" s="10"/>
      <c r="G32" s="10">
        <v>30</v>
      </c>
      <c r="H32" s="10">
        <v>7</v>
      </c>
      <c r="I32" s="10"/>
      <c r="J32" s="11">
        <v>30</v>
      </c>
      <c r="K32" s="10"/>
      <c r="L32" s="10">
        <v>4</v>
      </c>
      <c r="M32" s="10">
        <v>4</v>
      </c>
      <c r="N32" s="10">
        <v>11</v>
      </c>
      <c r="O32" s="12"/>
      <c r="P32" s="13">
        <f t="shared" si="0"/>
        <v>0</v>
      </c>
      <c r="Q32" s="14">
        <f t="shared" si="2"/>
        <v>100</v>
      </c>
      <c r="R32" s="15">
        <f t="shared" si="1"/>
        <v>0</v>
      </c>
      <c r="S32" s="32"/>
    </row>
    <row r="33" spans="1:19" ht="34.200000000000003" x14ac:dyDescent="0.4">
      <c r="A33" s="7">
        <v>32</v>
      </c>
      <c r="B33" s="8" t="s">
        <v>55</v>
      </c>
      <c r="C33" s="9" t="s">
        <v>21</v>
      </c>
      <c r="D33" s="10">
        <v>4</v>
      </c>
      <c r="E33" s="10">
        <v>10</v>
      </c>
      <c r="F33" s="10"/>
      <c r="G33" s="10">
        <v>30</v>
      </c>
      <c r="H33" s="10">
        <v>9</v>
      </c>
      <c r="I33" s="10">
        <v>5</v>
      </c>
      <c r="J33" s="11">
        <v>30</v>
      </c>
      <c r="K33" s="10">
        <v>10</v>
      </c>
      <c r="L33" s="10">
        <v>4</v>
      </c>
      <c r="M33" s="10">
        <v>4</v>
      </c>
      <c r="N33" s="10">
        <v>14</v>
      </c>
      <c r="O33" s="12"/>
      <c r="P33" s="13">
        <f t="shared" si="0"/>
        <v>0</v>
      </c>
      <c r="Q33" s="14">
        <f t="shared" si="2"/>
        <v>120</v>
      </c>
      <c r="R33" s="15">
        <f t="shared" si="1"/>
        <v>0</v>
      </c>
      <c r="S33" s="32"/>
    </row>
    <row r="34" spans="1:19" ht="34.200000000000003" x14ac:dyDescent="0.4">
      <c r="A34" s="7">
        <v>33</v>
      </c>
      <c r="B34" s="8" t="s">
        <v>56</v>
      </c>
      <c r="C34" s="9" t="s">
        <v>21</v>
      </c>
      <c r="D34" s="10">
        <v>4</v>
      </c>
      <c r="E34" s="10"/>
      <c r="F34" s="10"/>
      <c r="G34" s="10">
        <v>30</v>
      </c>
      <c r="H34" s="10">
        <v>6</v>
      </c>
      <c r="I34" s="10"/>
      <c r="J34" s="11">
        <v>30</v>
      </c>
      <c r="K34" s="10"/>
      <c r="L34" s="10">
        <v>4</v>
      </c>
      <c r="M34" s="10"/>
      <c r="N34" s="10">
        <v>11</v>
      </c>
      <c r="O34" s="12"/>
      <c r="P34" s="13">
        <f t="shared" ref="P34:P65" si="3">O34*1.23</f>
        <v>0</v>
      </c>
      <c r="Q34" s="14">
        <f t="shared" si="2"/>
        <v>85</v>
      </c>
      <c r="R34" s="15">
        <f t="shared" ref="R34:R65" si="4">P34*Q34</f>
        <v>0</v>
      </c>
      <c r="S34" s="32"/>
    </row>
    <row r="35" spans="1:19" ht="34.200000000000003" x14ac:dyDescent="0.4">
      <c r="A35" s="7">
        <v>34</v>
      </c>
      <c r="B35" s="8" t="s">
        <v>57</v>
      </c>
      <c r="C35" s="9" t="s">
        <v>21</v>
      </c>
      <c r="D35" s="10">
        <v>4</v>
      </c>
      <c r="E35" s="10"/>
      <c r="F35" s="10"/>
      <c r="G35" s="10"/>
      <c r="H35" s="10">
        <v>1</v>
      </c>
      <c r="I35" s="10"/>
      <c r="J35" s="11">
        <v>20</v>
      </c>
      <c r="K35" s="10"/>
      <c r="L35" s="10"/>
      <c r="M35" s="10"/>
      <c r="N35" s="10">
        <v>5</v>
      </c>
      <c r="O35" s="12"/>
      <c r="P35" s="13">
        <f t="shared" si="3"/>
        <v>0</v>
      </c>
      <c r="Q35" s="14">
        <f>SUM(D35:N35)-10</f>
        <v>20</v>
      </c>
      <c r="R35" s="15">
        <f t="shared" si="4"/>
        <v>0</v>
      </c>
      <c r="S35" s="32"/>
    </row>
    <row r="36" spans="1:19" ht="34.200000000000003" x14ac:dyDescent="0.4">
      <c r="A36" s="7">
        <v>35</v>
      </c>
      <c r="B36" s="8" t="s">
        <v>58</v>
      </c>
      <c r="C36" s="9" t="s">
        <v>21</v>
      </c>
      <c r="D36" s="10"/>
      <c r="E36" s="10">
        <v>9</v>
      </c>
      <c r="F36" s="10">
        <v>6</v>
      </c>
      <c r="G36" s="10">
        <v>5</v>
      </c>
      <c r="H36" s="10">
        <v>9</v>
      </c>
      <c r="I36" s="10"/>
      <c r="J36" s="11">
        <v>30</v>
      </c>
      <c r="K36" s="10">
        <v>5</v>
      </c>
      <c r="L36" s="10">
        <v>5</v>
      </c>
      <c r="M36" s="10">
        <v>2</v>
      </c>
      <c r="N36" s="10">
        <v>9</v>
      </c>
      <c r="O36" s="12"/>
      <c r="P36" s="13">
        <f t="shared" si="3"/>
        <v>0</v>
      </c>
      <c r="Q36" s="14">
        <f t="shared" si="2"/>
        <v>80</v>
      </c>
      <c r="R36" s="15">
        <f t="shared" si="4"/>
        <v>0</v>
      </c>
      <c r="S36" s="32"/>
    </row>
    <row r="37" spans="1:19" ht="34.200000000000003" x14ac:dyDescent="0.4">
      <c r="A37" s="7">
        <v>36</v>
      </c>
      <c r="B37" s="8" t="s">
        <v>59</v>
      </c>
      <c r="C37" s="9" t="s">
        <v>21</v>
      </c>
      <c r="D37" s="10">
        <v>3</v>
      </c>
      <c r="E37" s="10">
        <v>6</v>
      </c>
      <c r="F37" s="10">
        <v>6</v>
      </c>
      <c r="G37" s="10"/>
      <c r="H37" s="10">
        <v>6</v>
      </c>
      <c r="I37" s="10">
        <v>2</v>
      </c>
      <c r="J37" s="11">
        <v>35</v>
      </c>
      <c r="K37" s="27">
        <v>12</v>
      </c>
      <c r="L37" s="10">
        <v>5</v>
      </c>
      <c r="M37" s="10"/>
      <c r="N37" s="10">
        <v>15</v>
      </c>
      <c r="O37" s="12"/>
      <c r="P37" s="13">
        <f t="shared" si="3"/>
        <v>0</v>
      </c>
      <c r="Q37" s="14">
        <f>SUM(D37:N37)-50</f>
        <v>40</v>
      </c>
      <c r="R37" s="15">
        <f t="shared" si="4"/>
        <v>0</v>
      </c>
      <c r="S37" s="32"/>
    </row>
    <row r="38" spans="1:19" x14ac:dyDescent="0.4">
      <c r="A38" s="7">
        <v>37</v>
      </c>
      <c r="B38" s="8" t="s">
        <v>60</v>
      </c>
      <c r="C38" s="9" t="s">
        <v>21</v>
      </c>
      <c r="D38" s="10"/>
      <c r="E38" s="10">
        <v>3</v>
      </c>
      <c r="F38" s="10">
        <v>4</v>
      </c>
      <c r="G38" s="10"/>
      <c r="H38" s="10">
        <v>1</v>
      </c>
      <c r="I38" s="10"/>
      <c r="J38" s="11">
        <v>20</v>
      </c>
      <c r="K38" s="10"/>
      <c r="L38" s="10"/>
      <c r="M38" s="10"/>
      <c r="N38" s="10">
        <v>2</v>
      </c>
      <c r="O38" s="12"/>
      <c r="P38" s="13">
        <f t="shared" si="3"/>
        <v>0</v>
      </c>
      <c r="Q38" s="14">
        <f t="shared" ref="Q38:Q69" si="5">SUM(D38:N38)</f>
        <v>30</v>
      </c>
      <c r="R38" s="15">
        <f t="shared" si="4"/>
        <v>0</v>
      </c>
      <c r="S38" s="32"/>
    </row>
    <row r="39" spans="1:19" x14ac:dyDescent="0.4">
      <c r="A39" s="7">
        <v>38</v>
      </c>
      <c r="B39" s="28" t="s">
        <v>61</v>
      </c>
      <c r="C39" s="29" t="s">
        <v>21</v>
      </c>
      <c r="D39" s="20">
        <v>4</v>
      </c>
      <c r="E39" s="20">
        <v>5</v>
      </c>
      <c r="F39" s="20">
        <v>6</v>
      </c>
      <c r="G39" s="20">
        <v>5</v>
      </c>
      <c r="H39" s="20">
        <v>7</v>
      </c>
      <c r="I39" s="20">
        <v>2</v>
      </c>
      <c r="J39" s="11">
        <v>25</v>
      </c>
      <c r="K39" s="20">
        <v>2</v>
      </c>
      <c r="L39" s="20">
        <v>4</v>
      </c>
      <c r="M39" s="10">
        <v>2</v>
      </c>
      <c r="N39" s="10">
        <v>18</v>
      </c>
      <c r="O39" s="12"/>
      <c r="P39" s="13">
        <f t="shared" si="3"/>
        <v>0</v>
      </c>
      <c r="Q39" s="14">
        <f>SUM(D39:N39)-40</f>
        <v>40</v>
      </c>
      <c r="R39" s="15">
        <f t="shared" si="4"/>
        <v>0</v>
      </c>
      <c r="S39" s="32"/>
    </row>
    <row r="40" spans="1:19" x14ac:dyDescent="0.4">
      <c r="A40" s="7">
        <v>39</v>
      </c>
      <c r="B40" s="28" t="s">
        <v>62</v>
      </c>
      <c r="C40" s="29" t="s">
        <v>47</v>
      </c>
      <c r="D40" s="20">
        <v>10</v>
      </c>
      <c r="E40" s="20"/>
      <c r="F40" s="20"/>
      <c r="G40" s="20">
        <v>40</v>
      </c>
      <c r="H40" s="20"/>
      <c r="I40" s="20"/>
      <c r="J40" s="11"/>
      <c r="K40" s="20"/>
      <c r="L40" s="20"/>
      <c r="M40" s="10"/>
      <c r="N40" s="10">
        <v>10</v>
      </c>
      <c r="O40" s="12"/>
      <c r="P40" s="13">
        <f t="shared" si="3"/>
        <v>0</v>
      </c>
      <c r="Q40" s="14">
        <f>SUM(D40:N40)-30</f>
        <v>30</v>
      </c>
      <c r="R40" s="15">
        <f t="shared" si="4"/>
        <v>0</v>
      </c>
      <c r="S40" s="32"/>
    </row>
    <row r="41" spans="1:19" s="32" customFormat="1" x14ac:dyDescent="0.4">
      <c r="A41" s="7">
        <v>40</v>
      </c>
      <c r="B41" s="30" t="s">
        <v>63</v>
      </c>
      <c r="C41" s="31" t="s">
        <v>21</v>
      </c>
      <c r="D41" s="10">
        <v>4</v>
      </c>
      <c r="E41" s="10">
        <v>10</v>
      </c>
      <c r="F41" s="10">
        <v>20</v>
      </c>
      <c r="G41" s="21">
        <v>1000</v>
      </c>
      <c r="H41" s="10">
        <v>20</v>
      </c>
      <c r="I41" s="10"/>
      <c r="J41" s="11">
        <v>10</v>
      </c>
      <c r="K41" s="10"/>
      <c r="L41" s="10">
        <v>40</v>
      </c>
      <c r="M41" s="10"/>
      <c r="N41" s="10">
        <v>36</v>
      </c>
      <c r="O41" s="12"/>
      <c r="P41" s="13">
        <f t="shared" si="3"/>
        <v>0</v>
      </c>
      <c r="Q41" s="14">
        <f>SUM(D41:N41)-540</f>
        <v>600</v>
      </c>
      <c r="R41" s="15">
        <f t="shared" si="4"/>
        <v>0</v>
      </c>
    </row>
    <row r="42" spans="1:19" s="32" customFormat="1" x14ac:dyDescent="0.4">
      <c r="A42" s="7">
        <v>41</v>
      </c>
      <c r="B42" s="30" t="s">
        <v>64</v>
      </c>
      <c r="C42" s="31" t="s">
        <v>21</v>
      </c>
      <c r="D42" s="10"/>
      <c r="E42" s="10">
        <v>10</v>
      </c>
      <c r="F42" s="10">
        <v>20</v>
      </c>
      <c r="G42" s="21">
        <v>50</v>
      </c>
      <c r="H42" s="10">
        <v>7</v>
      </c>
      <c r="I42" s="10"/>
      <c r="J42" s="11">
        <v>6</v>
      </c>
      <c r="K42" s="10"/>
      <c r="L42" s="10">
        <v>40</v>
      </c>
      <c r="M42" s="10"/>
      <c r="N42" s="10">
        <v>27</v>
      </c>
      <c r="O42" s="12"/>
      <c r="P42" s="13">
        <f t="shared" si="3"/>
        <v>0</v>
      </c>
      <c r="Q42" s="14">
        <f t="shared" si="5"/>
        <v>160</v>
      </c>
      <c r="R42" s="15">
        <f t="shared" si="4"/>
        <v>0</v>
      </c>
    </row>
    <row r="43" spans="1:19" ht="34.200000000000003" x14ac:dyDescent="0.4">
      <c r="A43" s="7">
        <v>42</v>
      </c>
      <c r="B43" s="8" t="s">
        <v>65</v>
      </c>
      <c r="C43" s="9" t="s">
        <v>21</v>
      </c>
      <c r="D43" s="10"/>
      <c r="E43" s="10"/>
      <c r="F43" s="10">
        <v>10</v>
      </c>
      <c r="G43" s="10"/>
      <c r="H43" s="10">
        <v>2</v>
      </c>
      <c r="I43" s="10"/>
      <c r="J43" s="11">
        <v>20</v>
      </c>
      <c r="K43" s="10">
        <v>12</v>
      </c>
      <c r="L43" s="10"/>
      <c r="M43" s="10">
        <v>2</v>
      </c>
      <c r="N43" s="10">
        <v>2</v>
      </c>
      <c r="O43" s="12"/>
      <c r="P43" s="13">
        <f t="shared" si="3"/>
        <v>0</v>
      </c>
      <c r="Q43" s="14">
        <f t="shared" si="5"/>
        <v>48</v>
      </c>
      <c r="R43" s="15">
        <f t="shared" si="4"/>
        <v>0</v>
      </c>
      <c r="S43" s="32"/>
    </row>
    <row r="44" spans="1:19" x14ac:dyDescent="0.4">
      <c r="A44" s="7">
        <v>43</v>
      </c>
      <c r="B44" s="8" t="s">
        <v>66</v>
      </c>
      <c r="C44" s="9" t="s">
        <v>47</v>
      </c>
      <c r="D44" s="10">
        <v>4</v>
      </c>
      <c r="E44" s="10">
        <v>7</v>
      </c>
      <c r="F44" s="10">
        <v>10</v>
      </c>
      <c r="G44" s="21">
        <v>70</v>
      </c>
      <c r="H44" s="10">
        <v>22</v>
      </c>
      <c r="I44" s="10">
        <v>5</v>
      </c>
      <c r="J44" s="11">
        <v>50</v>
      </c>
      <c r="K44" s="10">
        <v>5</v>
      </c>
      <c r="L44" s="10">
        <v>6</v>
      </c>
      <c r="M44" s="10">
        <v>4</v>
      </c>
      <c r="N44" s="10">
        <v>117</v>
      </c>
      <c r="O44" s="12"/>
      <c r="P44" s="13">
        <f t="shared" si="3"/>
        <v>0</v>
      </c>
      <c r="Q44" s="14">
        <f>SUM(D44:N44)-100</f>
        <v>200</v>
      </c>
      <c r="R44" s="15">
        <f t="shared" si="4"/>
        <v>0</v>
      </c>
      <c r="S44" s="32"/>
    </row>
    <row r="45" spans="1:19" x14ac:dyDescent="0.4">
      <c r="A45" s="7">
        <v>44</v>
      </c>
      <c r="B45" s="8" t="s">
        <v>67</v>
      </c>
      <c r="C45" s="9" t="s">
        <v>21</v>
      </c>
      <c r="D45" s="10"/>
      <c r="E45" s="10">
        <v>3</v>
      </c>
      <c r="F45" s="10">
        <v>4</v>
      </c>
      <c r="G45" s="10"/>
      <c r="H45" s="10">
        <v>5</v>
      </c>
      <c r="I45" s="10"/>
      <c r="J45" s="11">
        <v>15</v>
      </c>
      <c r="K45" s="10"/>
      <c r="L45" s="10">
        <v>4</v>
      </c>
      <c r="M45" s="10"/>
      <c r="N45" s="10">
        <v>9</v>
      </c>
      <c r="O45" s="12"/>
      <c r="P45" s="13">
        <f t="shared" si="3"/>
        <v>0</v>
      </c>
      <c r="Q45" s="14">
        <f t="shared" si="5"/>
        <v>40</v>
      </c>
      <c r="R45" s="15">
        <f t="shared" si="4"/>
        <v>0</v>
      </c>
      <c r="S45" s="32"/>
    </row>
    <row r="46" spans="1:19" ht="32.4" customHeight="1" x14ac:dyDescent="0.4">
      <c r="A46" s="7">
        <v>45</v>
      </c>
      <c r="B46" s="8" t="s">
        <v>68</v>
      </c>
      <c r="C46" s="9" t="s">
        <v>21</v>
      </c>
      <c r="D46" s="10">
        <v>1</v>
      </c>
      <c r="E46" s="10">
        <v>2</v>
      </c>
      <c r="F46" s="10">
        <v>4</v>
      </c>
      <c r="G46" s="10">
        <v>3</v>
      </c>
      <c r="H46" s="10">
        <v>1</v>
      </c>
      <c r="I46" s="10">
        <v>2</v>
      </c>
      <c r="J46" s="11">
        <v>20</v>
      </c>
      <c r="K46" s="10"/>
      <c r="L46" s="10"/>
      <c r="M46" s="10"/>
      <c r="N46" s="10">
        <v>7</v>
      </c>
      <c r="O46" s="12"/>
      <c r="P46" s="13">
        <f t="shared" si="3"/>
        <v>0</v>
      </c>
      <c r="Q46" s="14">
        <f>SUM(D46:N46)-10</f>
        <v>30</v>
      </c>
      <c r="R46" s="15">
        <f t="shared" si="4"/>
        <v>0</v>
      </c>
      <c r="S46" s="32"/>
    </row>
    <row r="47" spans="1:19" ht="34.200000000000003" x14ac:dyDescent="0.4">
      <c r="A47" s="7">
        <v>46</v>
      </c>
      <c r="B47" s="8" t="s">
        <v>69</v>
      </c>
      <c r="C47" s="9" t="s">
        <v>21</v>
      </c>
      <c r="D47" s="10">
        <v>10</v>
      </c>
      <c r="E47" s="10">
        <v>2</v>
      </c>
      <c r="F47" s="10">
        <v>12</v>
      </c>
      <c r="G47" s="10">
        <v>20</v>
      </c>
      <c r="H47" s="10">
        <v>9</v>
      </c>
      <c r="I47" s="10">
        <v>5</v>
      </c>
      <c r="J47" s="11">
        <v>40</v>
      </c>
      <c r="K47" s="10">
        <v>20</v>
      </c>
      <c r="L47" s="10">
        <v>4</v>
      </c>
      <c r="M47" s="10">
        <v>2</v>
      </c>
      <c r="N47" s="10">
        <v>16</v>
      </c>
      <c r="O47" s="12"/>
      <c r="P47" s="13">
        <f t="shared" si="3"/>
        <v>0</v>
      </c>
      <c r="Q47" s="14">
        <f>SUM(D47:N47)-40</f>
        <v>100</v>
      </c>
      <c r="R47" s="15">
        <f t="shared" si="4"/>
        <v>0</v>
      </c>
      <c r="S47" s="32"/>
    </row>
    <row r="48" spans="1:19" ht="34.200000000000003" x14ac:dyDescent="0.4">
      <c r="A48" s="7">
        <v>47</v>
      </c>
      <c r="B48" s="8" t="s">
        <v>70</v>
      </c>
      <c r="C48" s="9" t="s">
        <v>47</v>
      </c>
      <c r="D48" s="10">
        <v>50</v>
      </c>
      <c r="E48" s="10">
        <v>30</v>
      </c>
      <c r="F48" s="10">
        <v>20</v>
      </c>
      <c r="G48" s="10">
        <v>100</v>
      </c>
      <c r="H48" s="10">
        <v>10</v>
      </c>
      <c r="I48" s="10"/>
      <c r="J48" s="11">
        <v>100</v>
      </c>
      <c r="K48" s="10">
        <v>1</v>
      </c>
      <c r="L48" s="10">
        <v>8</v>
      </c>
      <c r="M48" s="10"/>
      <c r="N48" s="10">
        <v>21</v>
      </c>
      <c r="O48" s="12"/>
      <c r="P48" s="13">
        <f t="shared" si="3"/>
        <v>0</v>
      </c>
      <c r="Q48" s="14">
        <f>SUM(D48:N48)-140</f>
        <v>200</v>
      </c>
      <c r="R48" s="15">
        <f t="shared" si="4"/>
        <v>0</v>
      </c>
      <c r="S48" s="32"/>
    </row>
    <row r="49" spans="1:19" ht="34.200000000000003" x14ac:dyDescent="0.4">
      <c r="A49" s="7">
        <v>48</v>
      </c>
      <c r="B49" s="8" t="s">
        <v>71</v>
      </c>
      <c r="C49" s="9" t="s">
        <v>21</v>
      </c>
      <c r="D49" s="10"/>
      <c r="E49" s="10"/>
      <c r="F49" s="10"/>
      <c r="G49" s="10">
        <v>2</v>
      </c>
      <c r="H49" s="10">
        <v>1</v>
      </c>
      <c r="I49" s="10"/>
      <c r="J49" s="11">
        <v>2</v>
      </c>
      <c r="K49" s="10"/>
      <c r="L49" s="10">
        <v>1</v>
      </c>
      <c r="M49" s="10"/>
      <c r="N49" s="10">
        <v>4</v>
      </c>
      <c r="O49" s="12"/>
      <c r="P49" s="13">
        <f t="shared" si="3"/>
        <v>0</v>
      </c>
      <c r="Q49" s="14">
        <f t="shared" si="5"/>
        <v>10</v>
      </c>
      <c r="R49" s="15">
        <f t="shared" si="4"/>
        <v>0</v>
      </c>
      <c r="S49" s="32"/>
    </row>
    <row r="50" spans="1:19" ht="34.200000000000003" x14ac:dyDescent="0.4">
      <c r="A50" s="7">
        <v>49</v>
      </c>
      <c r="B50" s="8" t="s">
        <v>72</v>
      </c>
      <c r="C50" s="9" t="s">
        <v>21</v>
      </c>
      <c r="D50" s="10"/>
      <c r="E50" s="10">
        <v>2</v>
      </c>
      <c r="F50" s="10"/>
      <c r="G50" s="10"/>
      <c r="H50" s="10">
        <v>2</v>
      </c>
      <c r="I50" s="10">
        <v>1</v>
      </c>
      <c r="J50" s="11">
        <v>10</v>
      </c>
      <c r="K50" s="10"/>
      <c r="L50" s="10">
        <v>1</v>
      </c>
      <c r="M50" s="10">
        <v>1</v>
      </c>
      <c r="N50" s="10">
        <v>8</v>
      </c>
      <c r="O50" s="12"/>
      <c r="P50" s="13">
        <f t="shared" si="3"/>
        <v>0</v>
      </c>
      <c r="Q50" s="14">
        <f t="shared" si="5"/>
        <v>25</v>
      </c>
      <c r="R50" s="15">
        <f t="shared" si="4"/>
        <v>0</v>
      </c>
      <c r="S50" s="32"/>
    </row>
    <row r="51" spans="1:19" ht="34.200000000000003" x14ac:dyDescent="0.4">
      <c r="A51" s="7">
        <v>50</v>
      </c>
      <c r="B51" s="8" t="s">
        <v>73</v>
      </c>
      <c r="C51" s="9" t="s">
        <v>21</v>
      </c>
      <c r="D51" s="10">
        <v>1</v>
      </c>
      <c r="E51" s="10">
        <v>2</v>
      </c>
      <c r="F51" s="10">
        <v>6</v>
      </c>
      <c r="G51" s="10">
        <v>20</v>
      </c>
      <c r="H51" s="10">
        <v>2</v>
      </c>
      <c r="I51" s="10">
        <v>2</v>
      </c>
      <c r="J51" s="11">
        <v>20</v>
      </c>
      <c r="K51" s="10">
        <v>2</v>
      </c>
      <c r="L51" s="10">
        <v>2</v>
      </c>
      <c r="M51" s="10">
        <v>2</v>
      </c>
      <c r="N51" s="10">
        <v>12</v>
      </c>
      <c r="O51" s="12"/>
      <c r="P51" s="13">
        <f t="shared" si="3"/>
        <v>0</v>
      </c>
      <c r="Q51" s="14">
        <f>SUM(D51:N51)-31</f>
        <v>40</v>
      </c>
      <c r="R51" s="15">
        <f t="shared" si="4"/>
        <v>0</v>
      </c>
      <c r="S51" s="32"/>
    </row>
    <row r="52" spans="1:19" x14ac:dyDescent="0.4">
      <c r="A52" s="7">
        <v>51</v>
      </c>
      <c r="B52" s="8" t="s">
        <v>74</v>
      </c>
      <c r="C52" s="9" t="s">
        <v>21</v>
      </c>
      <c r="D52" s="10"/>
      <c r="E52" s="10">
        <v>2</v>
      </c>
      <c r="F52" s="10">
        <v>6</v>
      </c>
      <c r="G52" s="10">
        <v>15</v>
      </c>
      <c r="H52" s="10">
        <v>3</v>
      </c>
      <c r="I52" s="10">
        <v>5</v>
      </c>
      <c r="J52" s="11">
        <v>20</v>
      </c>
      <c r="K52" s="10">
        <v>4</v>
      </c>
      <c r="L52" s="10">
        <v>2</v>
      </c>
      <c r="M52" s="10"/>
      <c r="N52" s="10">
        <v>13</v>
      </c>
      <c r="O52" s="12"/>
      <c r="P52" s="13">
        <f t="shared" si="3"/>
        <v>0</v>
      </c>
      <c r="Q52" s="14">
        <f t="shared" si="5"/>
        <v>70</v>
      </c>
      <c r="R52" s="15">
        <f t="shared" si="4"/>
        <v>0</v>
      </c>
      <c r="S52" s="32"/>
    </row>
    <row r="53" spans="1:19" ht="34.200000000000003" x14ac:dyDescent="0.4">
      <c r="A53" s="7">
        <v>52</v>
      </c>
      <c r="B53" s="8" t="s">
        <v>75</v>
      </c>
      <c r="C53" s="9" t="s">
        <v>21</v>
      </c>
      <c r="D53" s="10"/>
      <c r="E53" s="10">
        <v>1</v>
      </c>
      <c r="F53" s="20">
        <v>4</v>
      </c>
      <c r="G53" s="20">
        <v>10</v>
      </c>
      <c r="H53" s="20">
        <v>3</v>
      </c>
      <c r="I53" s="20">
        <v>2</v>
      </c>
      <c r="J53" s="11">
        <v>10</v>
      </c>
      <c r="K53" s="20"/>
      <c r="L53" s="20">
        <v>1</v>
      </c>
      <c r="M53" s="20"/>
      <c r="N53" s="10">
        <v>9</v>
      </c>
      <c r="O53" s="12"/>
      <c r="P53" s="13">
        <f t="shared" si="3"/>
        <v>0</v>
      </c>
      <c r="Q53" s="14">
        <f>SUM(D53:N53)-5</f>
        <v>35</v>
      </c>
      <c r="R53" s="15">
        <f t="shared" si="4"/>
        <v>0</v>
      </c>
      <c r="S53" s="32"/>
    </row>
    <row r="54" spans="1:19" x14ac:dyDescent="0.4">
      <c r="A54" s="7">
        <v>53</v>
      </c>
      <c r="B54" s="8" t="s">
        <v>76</v>
      </c>
      <c r="C54" s="9" t="s">
        <v>47</v>
      </c>
      <c r="D54" s="10">
        <v>0</v>
      </c>
      <c r="E54" s="10">
        <v>0</v>
      </c>
      <c r="F54" s="20">
        <v>0</v>
      </c>
      <c r="G54" s="20">
        <v>0</v>
      </c>
      <c r="H54" s="20">
        <v>0</v>
      </c>
      <c r="I54" s="20"/>
      <c r="J54" s="11">
        <v>0</v>
      </c>
      <c r="K54" s="20"/>
      <c r="L54" s="20">
        <v>0</v>
      </c>
      <c r="M54" s="20">
        <v>0</v>
      </c>
      <c r="N54" s="10">
        <v>50</v>
      </c>
      <c r="O54" s="12"/>
      <c r="P54" s="13">
        <f t="shared" si="3"/>
        <v>0</v>
      </c>
      <c r="Q54" s="14">
        <f t="shared" si="5"/>
        <v>50</v>
      </c>
      <c r="R54" s="15">
        <f t="shared" si="4"/>
        <v>0</v>
      </c>
      <c r="S54" s="32"/>
    </row>
    <row r="55" spans="1:19" x14ac:dyDescent="0.4">
      <c r="A55" s="7">
        <v>54</v>
      </c>
      <c r="B55" s="8" t="s">
        <v>77</v>
      </c>
      <c r="C55" s="9" t="s">
        <v>47</v>
      </c>
      <c r="D55" s="10"/>
      <c r="E55" s="10">
        <v>0</v>
      </c>
      <c r="F55" s="20"/>
      <c r="G55" s="20"/>
      <c r="H55" s="20"/>
      <c r="I55" s="20"/>
      <c r="J55" s="11"/>
      <c r="K55" s="20"/>
      <c r="L55" s="20"/>
      <c r="M55" s="20"/>
      <c r="N55" s="10">
        <v>50</v>
      </c>
      <c r="O55" s="12"/>
      <c r="P55" s="13">
        <f t="shared" si="3"/>
        <v>0</v>
      </c>
      <c r="Q55" s="14">
        <f t="shared" si="5"/>
        <v>50</v>
      </c>
      <c r="R55" s="15">
        <f t="shared" si="4"/>
        <v>0</v>
      </c>
      <c r="S55" s="32"/>
    </row>
    <row r="56" spans="1:19" x14ac:dyDescent="0.4">
      <c r="A56" s="7">
        <v>55</v>
      </c>
      <c r="B56" s="8" t="s">
        <v>78</v>
      </c>
      <c r="C56" s="9" t="s">
        <v>21</v>
      </c>
      <c r="D56" s="10"/>
      <c r="E56" s="10">
        <v>6</v>
      </c>
      <c r="F56" s="20">
        <v>4</v>
      </c>
      <c r="G56" s="20">
        <v>2</v>
      </c>
      <c r="H56" s="20">
        <v>0</v>
      </c>
      <c r="I56" s="20">
        <v>5</v>
      </c>
      <c r="J56" s="11">
        <v>20</v>
      </c>
      <c r="K56" s="20"/>
      <c r="L56" s="20">
        <v>2</v>
      </c>
      <c r="M56" s="20">
        <v>2</v>
      </c>
      <c r="N56" s="10">
        <v>9</v>
      </c>
      <c r="O56" s="12"/>
      <c r="P56" s="13">
        <f t="shared" si="3"/>
        <v>0</v>
      </c>
      <c r="Q56" s="14">
        <f t="shared" si="5"/>
        <v>50</v>
      </c>
      <c r="R56" s="15">
        <f t="shared" si="4"/>
        <v>0</v>
      </c>
      <c r="S56" s="32"/>
    </row>
    <row r="57" spans="1:19" x14ac:dyDescent="0.4">
      <c r="A57" s="7">
        <v>56</v>
      </c>
      <c r="B57" s="8" t="s">
        <v>79</v>
      </c>
      <c r="C57" s="9" t="s">
        <v>21</v>
      </c>
      <c r="D57" s="10"/>
      <c r="E57" s="10"/>
      <c r="F57" s="20">
        <v>6</v>
      </c>
      <c r="G57" s="20"/>
      <c r="H57" s="20">
        <v>3</v>
      </c>
      <c r="I57" s="20"/>
      <c r="J57" s="11">
        <v>5</v>
      </c>
      <c r="K57" s="20">
        <v>2</v>
      </c>
      <c r="L57" s="20">
        <v>2</v>
      </c>
      <c r="M57" s="20"/>
      <c r="N57" s="10">
        <v>12</v>
      </c>
      <c r="O57" s="12"/>
      <c r="P57" s="13">
        <f t="shared" si="3"/>
        <v>0</v>
      </c>
      <c r="Q57" s="14">
        <f t="shared" si="5"/>
        <v>30</v>
      </c>
      <c r="R57" s="15">
        <f t="shared" si="4"/>
        <v>0</v>
      </c>
      <c r="S57" s="32"/>
    </row>
    <row r="58" spans="1:19" x14ac:dyDescent="0.4">
      <c r="A58" s="7">
        <v>57</v>
      </c>
      <c r="B58" s="8" t="s">
        <v>80</v>
      </c>
      <c r="C58" s="9" t="s">
        <v>47</v>
      </c>
      <c r="D58" s="10"/>
      <c r="E58" s="10">
        <v>6</v>
      </c>
      <c r="F58" s="20"/>
      <c r="G58" s="20">
        <v>140</v>
      </c>
      <c r="H58" s="20">
        <v>0</v>
      </c>
      <c r="I58" s="20"/>
      <c r="J58" s="11">
        <v>250</v>
      </c>
      <c r="K58" s="20"/>
      <c r="L58" s="20">
        <v>2</v>
      </c>
      <c r="M58" s="20"/>
      <c r="N58" s="10">
        <v>12</v>
      </c>
      <c r="O58" s="12"/>
      <c r="P58" s="13">
        <f t="shared" si="3"/>
        <v>0</v>
      </c>
      <c r="Q58" s="14">
        <f>SUM(D58:N58)-210</f>
        <v>200</v>
      </c>
      <c r="R58" s="15">
        <f t="shared" si="4"/>
        <v>0</v>
      </c>
      <c r="S58" s="32"/>
    </row>
    <row r="59" spans="1:19" x14ac:dyDescent="0.4">
      <c r="A59" s="7">
        <v>58</v>
      </c>
      <c r="B59" s="8" t="s">
        <v>81</v>
      </c>
      <c r="C59" s="9" t="s">
        <v>47</v>
      </c>
      <c r="D59" s="10">
        <v>50</v>
      </c>
      <c r="E59" s="10">
        <v>10</v>
      </c>
      <c r="F59" s="20">
        <v>12</v>
      </c>
      <c r="G59" s="20">
        <v>100</v>
      </c>
      <c r="H59" s="20">
        <v>6</v>
      </c>
      <c r="I59" s="20"/>
      <c r="J59" s="11">
        <v>50</v>
      </c>
      <c r="K59" s="11">
        <v>20</v>
      </c>
      <c r="L59" s="11">
        <v>8</v>
      </c>
      <c r="M59" s="20">
        <v>5</v>
      </c>
      <c r="N59" s="10">
        <v>39</v>
      </c>
      <c r="O59" s="12"/>
      <c r="P59" s="13">
        <f t="shared" si="3"/>
        <v>0</v>
      </c>
      <c r="Q59" s="14">
        <f>SUM(D59:N59)-100</f>
        <v>200</v>
      </c>
      <c r="R59" s="15">
        <f t="shared" si="4"/>
        <v>0</v>
      </c>
      <c r="S59" s="32"/>
    </row>
    <row r="60" spans="1:19" x14ac:dyDescent="0.4">
      <c r="A60" s="7">
        <v>59</v>
      </c>
      <c r="B60" s="8" t="s">
        <v>82</v>
      </c>
      <c r="C60" s="9" t="s">
        <v>47</v>
      </c>
      <c r="D60" s="10"/>
      <c r="E60" s="10">
        <v>5</v>
      </c>
      <c r="F60" s="10"/>
      <c r="G60" s="10">
        <v>100</v>
      </c>
      <c r="H60" s="10">
        <v>2</v>
      </c>
      <c r="I60" s="10">
        <v>10</v>
      </c>
      <c r="J60" s="11">
        <v>20</v>
      </c>
      <c r="K60" s="10">
        <v>2</v>
      </c>
      <c r="L60" s="10">
        <v>8</v>
      </c>
      <c r="M60" s="10">
        <v>3</v>
      </c>
      <c r="N60" s="10">
        <v>10</v>
      </c>
      <c r="O60" s="12"/>
      <c r="P60" s="13">
        <f t="shared" si="3"/>
        <v>0</v>
      </c>
      <c r="Q60" s="14">
        <f t="shared" si="5"/>
        <v>160</v>
      </c>
      <c r="R60" s="15">
        <f t="shared" si="4"/>
        <v>0</v>
      </c>
      <c r="S60" s="32"/>
    </row>
    <row r="61" spans="1:19" x14ac:dyDescent="0.4">
      <c r="A61" s="7">
        <v>60</v>
      </c>
      <c r="B61" s="8" t="s">
        <v>83</v>
      </c>
      <c r="C61" s="9" t="s">
        <v>21</v>
      </c>
      <c r="D61" s="10">
        <v>50</v>
      </c>
      <c r="E61" s="10">
        <v>15</v>
      </c>
      <c r="F61" s="10">
        <v>20</v>
      </c>
      <c r="G61" s="21">
        <v>10</v>
      </c>
      <c r="H61" s="10">
        <v>0</v>
      </c>
      <c r="I61" s="10">
        <v>5</v>
      </c>
      <c r="J61" s="11">
        <v>70</v>
      </c>
      <c r="K61" s="20">
        <v>2</v>
      </c>
      <c r="L61" s="20">
        <v>40</v>
      </c>
      <c r="M61" s="10">
        <v>30</v>
      </c>
      <c r="N61" s="10">
        <v>58</v>
      </c>
      <c r="O61" s="12"/>
      <c r="P61" s="13">
        <f t="shared" si="3"/>
        <v>0</v>
      </c>
      <c r="Q61" s="14">
        <f>SUM(D61:N61)-100</f>
        <v>200</v>
      </c>
      <c r="R61" s="15">
        <f t="shared" si="4"/>
        <v>0</v>
      </c>
      <c r="S61" s="32"/>
    </row>
    <row r="62" spans="1:19" x14ac:dyDescent="0.4">
      <c r="A62" s="7">
        <v>61</v>
      </c>
      <c r="B62" s="8" t="s">
        <v>84</v>
      </c>
      <c r="C62" s="9" t="s">
        <v>21</v>
      </c>
      <c r="D62" s="10">
        <v>50</v>
      </c>
      <c r="E62" s="10">
        <v>10</v>
      </c>
      <c r="F62" s="10">
        <v>12</v>
      </c>
      <c r="G62" s="10">
        <v>100</v>
      </c>
      <c r="H62" s="10">
        <v>3</v>
      </c>
      <c r="I62" s="10">
        <v>5</v>
      </c>
      <c r="J62" s="11">
        <v>40</v>
      </c>
      <c r="K62" s="10"/>
      <c r="L62" s="10">
        <v>8</v>
      </c>
      <c r="M62" s="10"/>
      <c r="N62" s="10">
        <v>22</v>
      </c>
      <c r="O62" s="12"/>
      <c r="P62" s="13">
        <f t="shared" si="3"/>
        <v>0</v>
      </c>
      <c r="Q62" s="14">
        <f t="shared" si="5"/>
        <v>250</v>
      </c>
      <c r="R62" s="15">
        <f t="shared" si="4"/>
        <v>0</v>
      </c>
      <c r="S62" s="32"/>
    </row>
    <row r="63" spans="1:19" x14ac:dyDescent="0.4">
      <c r="A63" s="7">
        <v>62</v>
      </c>
      <c r="B63" s="8" t="s">
        <v>85</v>
      </c>
      <c r="C63" s="9" t="s">
        <v>21</v>
      </c>
      <c r="D63" s="10">
        <v>10</v>
      </c>
      <c r="E63" s="10">
        <v>15</v>
      </c>
      <c r="F63" s="10">
        <v>12</v>
      </c>
      <c r="G63" s="10">
        <v>100</v>
      </c>
      <c r="H63" s="10">
        <v>0</v>
      </c>
      <c r="I63" s="10">
        <v>5</v>
      </c>
      <c r="J63" s="11">
        <v>45</v>
      </c>
      <c r="K63" s="10"/>
      <c r="L63" s="10">
        <v>8</v>
      </c>
      <c r="M63" s="10"/>
      <c r="N63" s="10">
        <v>25</v>
      </c>
      <c r="O63" s="12"/>
      <c r="P63" s="13">
        <f t="shared" si="3"/>
        <v>0</v>
      </c>
      <c r="Q63" s="14">
        <f t="shared" si="5"/>
        <v>220</v>
      </c>
      <c r="R63" s="15">
        <f t="shared" si="4"/>
        <v>0</v>
      </c>
      <c r="S63" s="32"/>
    </row>
    <row r="64" spans="1:19" x14ac:dyDescent="0.4">
      <c r="A64" s="7">
        <v>63</v>
      </c>
      <c r="B64" s="8" t="s">
        <v>86</v>
      </c>
      <c r="C64" s="9" t="s">
        <v>21</v>
      </c>
      <c r="D64" s="10"/>
      <c r="E64" s="10"/>
      <c r="F64" s="10">
        <v>5</v>
      </c>
      <c r="G64" s="10"/>
      <c r="H64" s="10"/>
      <c r="I64" s="10"/>
      <c r="J64" s="11"/>
      <c r="K64" s="10">
        <v>20</v>
      </c>
      <c r="L64" s="10"/>
      <c r="M64" s="10">
        <v>5</v>
      </c>
      <c r="N64" s="10">
        <v>20</v>
      </c>
      <c r="O64" s="12"/>
      <c r="P64" s="13">
        <f t="shared" si="3"/>
        <v>0</v>
      </c>
      <c r="Q64" s="14">
        <f t="shared" si="5"/>
        <v>50</v>
      </c>
      <c r="R64" s="15">
        <f t="shared" si="4"/>
        <v>0</v>
      </c>
      <c r="S64" s="32"/>
    </row>
    <row r="65" spans="1:19" x14ac:dyDescent="0.4">
      <c r="A65" s="7">
        <v>64</v>
      </c>
      <c r="B65" s="8" t="s">
        <v>87</v>
      </c>
      <c r="C65" s="9" t="s">
        <v>47</v>
      </c>
      <c r="D65" s="10">
        <v>3</v>
      </c>
      <c r="E65" s="10">
        <v>10</v>
      </c>
      <c r="F65" s="10">
        <v>6</v>
      </c>
      <c r="G65" s="10">
        <v>14</v>
      </c>
      <c r="H65" s="10">
        <v>10</v>
      </c>
      <c r="I65" s="10">
        <v>3</v>
      </c>
      <c r="J65" s="11">
        <v>50</v>
      </c>
      <c r="K65" s="10">
        <v>5</v>
      </c>
      <c r="L65" s="10">
        <v>5</v>
      </c>
      <c r="M65" s="10">
        <v>2</v>
      </c>
      <c r="N65" s="10">
        <v>12</v>
      </c>
      <c r="O65" s="12"/>
      <c r="P65" s="13">
        <f t="shared" si="3"/>
        <v>0</v>
      </c>
      <c r="Q65" s="14">
        <f>SUM(D65:N65)-70</f>
        <v>50</v>
      </c>
      <c r="R65" s="15">
        <f t="shared" si="4"/>
        <v>0</v>
      </c>
      <c r="S65" s="32"/>
    </row>
    <row r="66" spans="1:19" x14ac:dyDescent="0.4">
      <c r="A66" s="7">
        <v>65</v>
      </c>
      <c r="B66" s="8" t="s">
        <v>88</v>
      </c>
      <c r="C66" s="9" t="s">
        <v>47</v>
      </c>
      <c r="D66" s="10">
        <v>9</v>
      </c>
      <c r="E66" s="10">
        <v>10</v>
      </c>
      <c r="F66" s="20">
        <v>6</v>
      </c>
      <c r="G66" s="10">
        <v>14</v>
      </c>
      <c r="H66" s="10">
        <v>15</v>
      </c>
      <c r="I66" s="10">
        <v>3</v>
      </c>
      <c r="J66" s="11">
        <v>45</v>
      </c>
      <c r="K66" s="10"/>
      <c r="L66" s="10">
        <v>5</v>
      </c>
      <c r="M66" s="10">
        <v>1</v>
      </c>
      <c r="N66" s="10">
        <v>12</v>
      </c>
      <c r="O66" s="12"/>
      <c r="P66" s="13">
        <f t="shared" ref="P66:P96" si="6">O66*1.23</f>
        <v>0</v>
      </c>
      <c r="Q66" s="14">
        <f>SUM(D66:N66)-70</f>
        <v>50</v>
      </c>
      <c r="R66" s="15">
        <f t="shared" ref="R66:R96" si="7">P66*Q66</f>
        <v>0</v>
      </c>
      <c r="S66" s="32"/>
    </row>
    <row r="67" spans="1:19" x14ac:dyDescent="0.4">
      <c r="A67" s="7">
        <v>66</v>
      </c>
      <c r="B67" s="8" t="s">
        <v>89</v>
      </c>
      <c r="C67" s="9" t="s">
        <v>21</v>
      </c>
      <c r="D67" s="10">
        <v>2</v>
      </c>
      <c r="E67" s="10">
        <v>5</v>
      </c>
      <c r="F67" s="10">
        <v>6</v>
      </c>
      <c r="G67" s="10">
        <v>2</v>
      </c>
      <c r="H67" s="10">
        <v>0</v>
      </c>
      <c r="I67" s="10">
        <v>2</v>
      </c>
      <c r="J67" s="11">
        <v>15</v>
      </c>
      <c r="K67" s="10"/>
      <c r="L67" s="10">
        <v>6</v>
      </c>
      <c r="M67" s="10"/>
      <c r="N67" s="10">
        <v>22</v>
      </c>
      <c r="O67" s="12"/>
      <c r="P67" s="13">
        <f t="shared" si="6"/>
        <v>0</v>
      </c>
      <c r="Q67" s="14">
        <f>SUM(D67:N67)-20</f>
        <v>40</v>
      </c>
      <c r="R67" s="15">
        <f t="shared" si="7"/>
        <v>0</v>
      </c>
      <c r="S67" s="32"/>
    </row>
    <row r="68" spans="1:19" x14ac:dyDescent="0.4">
      <c r="A68" s="7">
        <v>67</v>
      </c>
      <c r="B68" s="8" t="s">
        <v>90</v>
      </c>
      <c r="C68" s="9" t="s">
        <v>21</v>
      </c>
      <c r="D68" s="10"/>
      <c r="E68" s="10"/>
      <c r="F68" s="10">
        <v>4</v>
      </c>
      <c r="G68" s="10">
        <v>50</v>
      </c>
      <c r="H68" s="10">
        <v>10</v>
      </c>
      <c r="I68" s="10"/>
      <c r="J68" s="11">
        <v>5</v>
      </c>
      <c r="K68" s="10">
        <v>6</v>
      </c>
      <c r="L68" s="10"/>
      <c r="M68" s="10">
        <v>2</v>
      </c>
      <c r="N68" s="10">
        <v>27</v>
      </c>
      <c r="O68" s="12"/>
      <c r="P68" s="13">
        <f t="shared" si="6"/>
        <v>0</v>
      </c>
      <c r="Q68" s="14">
        <f t="shared" si="5"/>
        <v>104</v>
      </c>
      <c r="R68" s="15">
        <f t="shared" si="7"/>
        <v>0</v>
      </c>
      <c r="S68" s="32"/>
    </row>
    <row r="69" spans="1:19" x14ac:dyDescent="0.4">
      <c r="A69" s="7">
        <v>68</v>
      </c>
      <c r="B69" s="8" t="s">
        <v>91</v>
      </c>
      <c r="C69" s="9" t="s">
        <v>21</v>
      </c>
      <c r="D69" s="10"/>
      <c r="E69" s="10"/>
      <c r="F69" s="10">
        <v>12</v>
      </c>
      <c r="G69" s="10">
        <v>50</v>
      </c>
      <c r="H69" s="10">
        <v>10</v>
      </c>
      <c r="I69" s="10"/>
      <c r="J69" s="11">
        <v>13</v>
      </c>
      <c r="K69" s="10"/>
      <c r="L69" s="10"/>
      <c r="M69" s="10"/>
      <c r="N69" s="10">
        <v>25</v>
      </c>
      <c r="O69" s="12"/>
      <c r="P69" s="13">
        <f t="shared" si="6"/>
        <v>0</v>
      </c>
      <c r="Q69" s="14">
        <f t="shared" si="5"/>
        <v>110</v>
      </c>
      <c r="R69" s="15">
        <f t="shared" si="7"/>
        <v>0</v>
      </c>
      <c r="S69" s="32"/>
    </row>
    <row r="70" spans="1:19" ht="34.200000000000003" x14ac:dyDescent="0.4">
      <c r="A70" s="7">
        <v>69</v>
      </c>
      <c r="B70" s="8" t="s">
        <v>92</v>
      </c>
      <c r="C70" s="9" t="s">
        <v>21</v>
      </c>
      <c r="D70" s="10">
        <v>6</v>
      </c>
      <c r="E70" s="10"/>
      <c r="F70" s="10">
        <v>2</v>
      </c>
      <c r="G70" s="10"/>
      <c r="H70" s="10">
        <v>2</v>
      </c>
      <c r="I70" s="10"/>
      <c r="J70" s="11">
        <v>20</v>
      </c>
      <c r="K70" s="10">
        <v>1</v>
      </c>
      <c r="L70" s="10">
        <v>4</v>
      </c>
      <c r="M70" s="10"/>
      <c r="N70" s="10">
        <v>15</v>
      </c>
      <c r="O70" s="12"/>
      <c r="P70" s="13">
        <f t="shared" si="6"/>
        <v>0</v>
      </c>
      <c r="Q70" s="14">
        <f t="shared" ref="Q70:Q100" si="8">SUM(D70:N70)</f>
        <v>50</v>
      </c>
      <c r="R70" s="15">
        <f t="shared" si="7"/>
        <v>0</v>
      </c>
      <c r="S70" s="32"/>
    </row>
    <row r="71" spans="1:19" x14ac:dyDescent="0.4">
      <c r="A71" s="7">
        <v>70</v>
      </c>
      <c r="B71" s="8" t="s">
        <v>93</v>
      </c>
      <c r="C71" s="9" t="s">
        <v>21</v>
      </c>
      <c r="D71" s="10">
        <v>5</v>
      </c>
      <c r="E71" s="10">
        <v>5</v>
      </c>
      <c r="F71" s="10">
        <v>4</v>
      </c>
      <c r="G71" s="10"/>
      <c r="H71" s="10">
        <v>10</v>
      </c>
      <c r="I71" s="10"/>
      <c r="J71" s="11">
        <v>25</v>
      </c>
      <c r="K71" s="10">
        <v>4</v>
      </c>
      <c r="L71" s="10">
        <v>4</v>
      </c>
      <c r="M71" s="10"/>
      <c r="N71" s="10">
        <v>13</v>
      </c>
      <c r="O71" s="12"/>
      <c r="P71" s="13">
        <f t="shared" si="6"/>
        <v>0</v>
      </c>
      <c r="Q71" s="14">
        <f>SUM(D71:N71)-30</f>
        <v>40</v>
      </c>
      <c r="R71" s="15">
        <f t="shared" si="7"/>
        <v>0</v>
      </c>
      <c r="S71" s="32"/>
    </row>
    <row r="72" spans="1:19" x14ac:dyDescent="0.4">
      <c r="A72" s="7">
        <v>71</v>
      </c>
      <c r="B72" s="8" t="s">
        <v>94</v>
      </c>
      <c r="C72" s="9" t="s">
        <v>21</v>
      </c>
      <c r="D72" s="10"/>
      <c r="E72" s="10"/>
      <c r="F72" s="10"/>
      <c r="G72" s="10">
        <v>10</v>
      </c>
      <c r="H72" s="10">
        <v>0</v>
      </c>
      <c r="I72" s="10"/>
      <c r="J72" s="11">
        <v>20</v>
      </c>
      <c r="K72" s="10"/>
      <c r="L72" s="10">
        <v>10</v>
      </c>
      <c r="M72" s="10"/>
      <c r="N72" s="10">
        <v>20</v>
      </c>
      <c r="O72" s="12"/>
      <c r="P72" s="13">
        <f t="shared" si="6"/>
        <v>0</v>
      </c>
      <c r="Q72" s="14">
        <f t="shared" si="8"/>
        <v>60</v>
      </c>
      <c r="R72" s="15">
        <f t="shared" si="7"/>
        <v>0</v>
      </c>
      <c r="S72" s="32"/>
    </row>
    <row r="73" spans="1:19" s="32" customFormat="1" x14ac:dyDescent="0.4">
      <c r="A73" s="7">
        <v>72</v>
      </c>
      <c r="B73" s="30" t="s">
        <v>95</v>
      </c>
      <c r="C73" s="31" t="s">
        <v>21</v>
      </c>
      <c r="D73" s="10">
        <v>60</v>
      </c>
      <c r="E73" s="10">
        <v>35</v>
      </c>
      <c r="F73" s="10">
        <v>10</v>
      </c>
      <c r="G73" s="10">
        <v>60</v>
      </c>
      <c r="H73" s="10">
        <v>40</v>
      </c>
      <c r="I73" s="10">
        <v>10</v>
      </c>
      <c r="J73" s="11">
        <v>520</v>
      </c>
      <c r="K73" s="10"/>
      <c r="L73" s="10">
        <v>10</v>
      </c>
      <c r="M73" s="10">
        <v>5</v>
      </c>
      <c r="N73" s="10">
        <v>100</v>
      </c>
      <c r="O73" s="12"/>
      <c r="P73" s="13">
        <f t="shared" si="6"/>
        <v>0</v>
      </c>
      <c r="Q73" s="14">
        <f>SUM(D73:N73)-350</f>
        <v>500</v>
      </c>
      <c r="R73" s="15">
        <f t="shared" si="7"/>
        <v>0</v>
      </c>
    </row>
    <row r="74" spans="1:19" s="32" customFormat="1" x14ac:dyDescent="0.4">
      <c r="A74" s="7">
        <v>73</v>
      </c>
      <c r="B74" s="30" t="s">
        <v>96</v>
      </c>
      <c r="C74" s="31" t="s">
        <v>21</v>
      </c>
      <c r="D74" s="10">
        <v>50</v>
      </c>
      <c r="E74" s="10">
        <v>5</v>
      </c>
      <c r="F74" s="10">
        <v>6</v>
      </c>
      <c r="G74" s="10">
        <v>60</v>
      </c>
      <c r="H74" s="10">
        <v>20</v>
      </c>
      <c r="I74" s="10">
        <v>10</v>
      </c>
      <c r="J74" s="11">
        <v>120</v>
      </c>
      <c r="K74" s="10"/>
      <c r="L74" s="10">
        <v>10</v>
      </c>
      <c r="M74" s="10"/>
      <c r="N74" s="10">
        <v>69</v>
      </c>
      <c r="O74" s="12"/>
      <c r="P74" s="13">
        <f t="shared" si="6"/>
        <v>0</v>
      </c>
      <c r="Q74" s="14">
        <f>SUM(D74:N74)-100</f>
        <v>250</v>
      </c>
      <c r="R74" s="15">
        <f t="shared" si="7"/>
        <v>0</v>
      </c>
    </row>
    <row r="75" spans="1:19" s="32" customFormat="1" x14ac:dyDescent="0.4">
      <c r="A75" s="7">
        <v>74</v>
      </c>
      <c r="B75" s="30" t="s">
        <v>97</v>
      </c>
      <c r="C75" s="31" t="s">
        <v>21</v>
      </c>
      <c r="D75" s="10"/>
      <c r="E75" s="10"/>
      <c r="F75" s="20"/>
      <c r="G75" s="10"/>
      <c r="H75" s="10">
        <v>2</v>
      </c>
      <c r="I75" s="10">
        <v>2</v>
      </c>
      <c r="J75" s="11">
        <v>0</v>
      </c>
      <c r="K75" s="10"/>
      <c r="L75" s="10"/>
      <c r="M75" s="10"/>
      <c r="N75" s="10"/>
      <c r="O75" s="12"/>
      <c r="P75" s="13">
        <f t="shared" si="6"/>
        <v>0</v>
      </c>
      <c r="Q75" s="14">
        <f t="shared" si="8"/>
        <v>4</v>
      </c>
      <c r="R75" s="15">
        <f t="shared" si="7"/>
        <v>0</v>
      </c>
    </row>
    <row r="76" spans="1:19" x14ac:dyDescent="0.4">
      <c r="A76" s="7">
        <v>75</v>
      </c>
      <c r="B76" s="8" t="s">
        <v>98</v>
      </c>
      <c r="C76" s="9" t="s">
        <v>21</v>
      </c>
      <c r="D76" s="10"/>
      <c r="E76" s="10"/>
      <c r="F76" s="10"/>
      <c r="G76" s="10"/>
      <c r="H76" s="10">
        <v>0</v>
      </c>
      <c r="I76" s="10">
        <v>1</v>
      </c>
      <c r="J76" s="11">
        <v>0</v>
      </c>
      <c r="K76" s="10"/>
      <c r="L76" s="10"/>
      <c r="M76" s="10"/>
      <c r="N76" s="10">
        <v>1</v>
      </c>
      <c r="O76" s="12"/>
      <c r="P76" s="13">
        <f t="shared" si="6"/>
        <v>0</v>
      </c>
      <c r="Q76" s="14">
        <f t="shared" si="8"/>
        <v>2</v>
      </c>
      <c r="R76" s="15">
        <f t="shared" si="7"/>
        <v>0</v>
      </c>
      <c r="S76" s="32"/>
    </row>
    <row r="77" spans="1:19" x14ac:dyDescent="0.4">
      <c r="A77" s="7">
        <v>76</v>
      </c>
      <c r="B77" s="8" t="s">
        <v>99</v>
      </c>
      <c r="C77" s="9" t="s">
        <v>21</v>
      </c>
      <c r="D77" s="10"/>
      <c r="E77" s="10"/>
      <c r="F77" s="10"/>
      <c r="G77" s="10"/>
      <c r="H77" s="10">
        <v>0</v>
      </c>
      <c r="I77" s="10">
        <v>1</v>
      </c>
      <c r="J77" s="11">
        <v>0</v>
      </c>
      <c r="K77" s="10"/>
      <c r="L77" s="10"/>
      <c r="M77" s="10"/>
      <c r="N77" s="10">
        <v>1</v>
      </c>
      <c r="O77" s="12"/>
      <c r="P77" s="13">
        <f t="shared" si="6"/>
        <v>0</v>
      </c>
      <c r="Q77" s="14">
        <f t="shared" si="8"/>
        <v>2</v>
      </c>
      <c r="R77" s="15">
        <f t="shared" si="7"/>
        <v>0</v>
      </c>
      <c r="S77" s="32"/>
    </row>
    <row r="78" spans="1:19" x14ac:dyDescent="0.4">
      <c r="A78" s="7">
        <v>77</v>
      </c>
      <c r="B78" s="8" t="s">
        <v>100</v>
      </c>
      <c r="C78" s="9" t="s">
        <v>21</v>
      </c>
      <c r="D78" s="10"/>
      <c r="E78" s="10"/>
      <c r="F78" s="10"/>
      <c r="G78" s="10"/>
      <c r="H78" s="10">
        <v>0</v>
      </c>
      <c r="I78" s="10">
        <v>1</v>
      </c>
      <c r="J78" s="11">
        <v>0</v>
      </c>
      <c r="K78" s="10"/>
      <c r="L78" s="10"/>
      <c r="M78" s="10"/>
      <c r="N78" s="10">
        <v>1</v>
      </c>
      <c r="O78" s="12"/>
      <c r="P78" s="13">
        <f t="shared" si="6"/>
        <v>0</v>
      </c>
      <c r="Q78" s="14">
        <f t="shared" si="8"/>
        <v>2</v>
      </c>
      <c r="R78" s="15">
        <f t="shared" si="7"/>
        <v>0</v>
      </c>
      <c r="S78" s="32"/>
    </row>
    <row r="79" spans="1:19" x14ac:dyDescent="0.4">
      <c r="A79" s="7">
        <v>78</v>
      </c>
      <c r="B79" s="8" t="s">
        <v>101</v>
      </c>
      <c r="C79" s="9" t="s">
        <v>21</v>
      </c>
      <c r="D79" s="10"/>
      <c r="E79" s="10"/>
      <c r="F79" s="10"/>
      <c r="G79" s="10"/>
      <c r="H79" s="10">
        <v>0</v>
      </c>
      <c r="I79" s="10">
        <v>1</v>
      </c>
      <c r="J79" s="11">
        <v>0</v>
      </c>
      <c r="K79" s="10"/>
      <c r="L79" s="10"/>
      <c r="M79" s="10"/>
      <c r="N79" s="10">
        <v>1</v>
      </c>
      <c r="O79" s="12"/>
      <c r="P79" s="13">
        <f t="shared" si="6"/>
        <v>0</v>
      </c>
      <c r="Q79" s="14">
        <f t="shared" si="8"/>
        <v>2</v>
      </c>
      <c r="R79" s="15">
        <f t="shared" si="7"/>
        <v>0</v>
      </c>
      <c r="S79" s="32"/>
    </row>
    <row r="80" spans="1:19" x14ac:dyDescent="0.4">
      <c r="A80" s="7">
        <v>79</v>
      </c>
      <c r="B80" s="8" t="s">
        <v>102</v>
      </c>
      <c r="C80" s="9"/>
      <c r="D80" s="10"/>
      <c r="E80" s="10"/>
      <c r="F80" s="10"/>
      <c r="G80" s="10"/>
      <c r="H80" s="10">
        <v>0</v>
      </c>
      <c r="I80" s="10">
        <v>1</v>
      </c>
      <c r="J80" s="11">
        <v>0</v>
      </c>
      <c r="K80" s="10"/>
      <c r="L80" s="10"/>
      <c r="M80" s="10"/>
      <c r="N80" s="10">
        <v>1</v>
      </c>
      <c r="O80" s="12"/>
      <c r="P80" s="13">
        <f t="shared" si="6"/>
        <v>0</v>
      </c>
      <c r="Q80" s="14">
        <f t="shared" si="8"/>
        <v>2</v>
      </c>
      <c r="R80" s="15">
        <f t="shared" si="7"/>
        <v>0</v>
      </c>
      <c r="S80" s="32"/>
    </row>
    <row r="81" spans="1:19" x14ac:dyDescent="0.4">
      <c r="A81" s="7">
        <v>80</v>
      </c>
      <c r="B81" s="8" t="s">
        <v>103</v>
      </c>
      <c r="C81" s="9" t="s">
        <v>21</v>
      </c>
      <c r="D81" s="10">
        <v>3</v>
      </c>
      <c r="E81" s="10"/>
      <c r="F81" s="10">
        <v>6</v>
      </c>
      <c r="G81" s="10"/>
      <c r="H81" s="10">
        <v>0</v>
      </c>
      <c r="I81" s="10">
        <v>3</v>
      </c>
      <c r="J81" s="11">
        <v>5</v>
      </c>
      <c r="K81" s="10"/>
      <c r="L81" s="10"/>
      <c r="M81" s="10"/>
      <c r="N81" s="10">
        <v>13</v>
      </c>
      <c r="O81" s="12"/>
      <c r="P81" s="13">
        <f t="shared" si="6"/>
        <v>0</v>
      </c>
      <c r="Q81" s="14">
        <f t="shared" si="8"/>
        <v>30</v>
      </c>
      <c r="R81" s="15">
        <f t="shared" si="7"/>
        <v>0</v>
      </c>
      <c r="S81" s="32"/>
    </row>
    <row r="82" spans="1:19" x14ac:dyDescent="0.4">
      <c r="A82" s="7">
        <v>81</v>
      </c>
      <c r="B82" s="8" t="s">
        <v>104</v>
      </c>
      <c r="C82" s="9" t="s">
        <v>21</v>
      </c>
      <c r="D82" s="10"/>
      <c r="E82" s="10">
        <v>5</v>
      </c>
      <c r="F82" s="10"/>
      <c r="G82" s="10">
        <v>1</v>
      </c>
      <c r="H82" s="10">
        <v>1</v>
      </c>
      <c r="I82" s="10">
        <v>1</v>
      </c>
      <c r="J82" s="11">
        <v>10</v>
      </c>
      <c r="K82" s="10">
        <v>4</v>
      </c>
      <c r="L82" s="10"/>
      <c r="M82" s="10"/>
      <c r="N82" s="10">
        <v>3</v>
      </c>
      <c r="O82" s="12"/>
      <c r="P82" s="13">
        <f t="shared" si="6"/>
        <v>0</v>
      </c>
      <c r="Q82" s="14">
        <f t="shared" si="8"/>
        <v>25</v>
      </c>
      <c r="R82" s="15">
        <f t="shared" si="7"/>
        <v>0</v>
      </c>
      <c r="S82" s="32"/>
    </row>
    <row r="83" spans="1:19" x14ac:dyDescent="0.4">
      <c r="A83" s="7">
        <v>82</v>
      </c>
      <c r="B83" s="8" t="s">
        <v>105</v>
      </c>
      <c r="C83" s="9" t="s">
        <v>21</v>
      </c>
      <c r="D83" s="10"/>
      <c r="E83" s="10"/>
      <c r="F83" s="10"/>
      <c r="G83" s="10">
        <v>1</v>
      </c>
      <c r="H83" s="10">
        <v>0</v>
      </c>
      <c r="I83" s="10">
        <v>1</v>
      </c>
      <c r="J83" s="11">
        <v>5</v>
      </c>
      <c r="K83" s="10"/>
      <c r="L83" s="10"/>
      <c r="M83" s="10">
        <v>1</v>
      </c>
      <c r="N83" s="10">
        <v>2</v>
      </c>
      <c r="O83" s="12"/>
      <c r="P83" s="13">
        <f t="shared" si="6"/>
        <v>0</v>
      </c>
      <c r="Q83" s="14">
        <f t="shared" si="8"/>
        <v>10</v>
      </c>
      <c r="R83" s="15">
        <f t="shared" si="7"/>
        <v>0</v>
      </c>
      <c r="S83" s="32"/>
    </row>
    <row r="84" spans="1:19" x14ac:dyDescent="0.4">
      <c r="A84" s="7">
        <v>83</v>
      </c>
      <c r="B84" s="30" t="s">
        <v>106</v>
      </c>
      <c r="C84" s="31" t="s">
        <v>21</v>
      </c>
      <c r="D84" s="10"/>
      <c r="E84" s="10">
        <v>1</v>
      </c>
      <c r="F84" s="10">
        <v>4</v>
      </c>
      <c r="G84" s="10"/>
      <c r="H84" s="10">
        <v>3</v>
      </c>
      <c r="I84" s="10"/>
      <c r="J84" s="11">
        <v>7</v>
      </c>
      <c r="K84" s="10"/>
      <c r="L84" s="10"/>
      <c r="M84" s="10"/>
      <c r="N84" s="10">
        <v>5</v>
      </c>
      <c r="O84" s="12"/>
      <c r="P84" s="13">
        <f t="shared" si="6"/>
        <v>0</v>
      </c>
      <c r="Q84" s="14">
        <f>SUM(D84:N84)-10</f>
        <v>10</v>
      </c>
      <c r="R84" s="15">
        <f t="shared" si="7"/>
        <v>0</v>
      </c>
      <c r="S84" s="32"/>
    </row>
    <row r="85" spans="1:19" x14ac:dyDescent="0.4">
      <c r="A85" s="7">
        <v>84</v>
      </c>
      <c r="B85" s="30" t="s">
        <v>107</v>
      </c>
      <c r="C85" s="31" t="s">
        <v>21</v>
      </c>
      <c r="D85" s="10"/>
      <c r="E85" s="20">
        <v>5</v>
      </c>
      <c r="F85" s="20"/>
      <c r="G85" s="20">
        <v>10</v>
      </c>
      <c r="H85" s="20">
        <v>4</v>
      </c>
      <c r="I85" s="20"/>
      <c r="J85" s="11">
        <v>15</v>
      </c>
      <c r="K85" s="20"/>
      <c r="L85" s="20">
        <v>8</v>
      </c>
      <c r="M85" s="20"/>
      <c r="N85" s="20">
        <v>8</v>
      </c>
      <c r="O85" s="33"/>
      <c r="P85" s="13">
        <f t="shared" si="6"/>
        <v>0</v>
      </c>
      <c r="Q85" s="14">
        <f>SUM(D85:N85)-20</f>
        <v>30</v>
      </c>
      <c r="R85" s="15">
        <f t="shared" si="7"/>
        <v>0</v>
      </c>
      <c r="S85" s="32"/>
    </row>
    <row r="86" spans="1:19" x14ac:dyDescent="0.4">
      <c r="A86" s="7">
        <v>85</v>
      </c>
      <c r="B86" s="8" t="s">
        <v>108</v>
      </c>
      <c r="C86" s="9" t="s">
        <v>21</v>
      </c>
      <c r="D86" s="10"/>
      <c r="E86" s="20"/>
      <c r="F86" s="20"/>
      <c r="G86" s="20">
        <v>10</v>
      </c>
      <c r="H86" s="20">
        <v>0</v>
      </c>
      <c r="I86" s="20"/>
      <c r="J86" s="11">
        <v>0</v>
      </c>
      <c r="K86" s="20"/>
      <c r="L86" s="20">
        <v>10</v>
      </c>
      <c r="M86" s="20"/>
      <c r="N86" s="20">
        <v>30</v>
      </c>
      <c r="O86" s="33"/>
      <c r="P86" s="13">
        <f t="shared" si="6"/>
        <v>0</v>
      </c>
      <c r="Q86" s="14">
        <f t="shared" si="8"/>
        <v>50</v>
      </c>
      <c r="R86" s="15">
        <f t="shared" si="7"/>
        <v>0</v>
      </c>
      <c r="S86" s="32"/>
    </row>
    <row r="87" spans="1:19" x14ac:dyDescent="0.4">
      <c r="A87" s="7">
        <v>86</v>
      </c>
      <c r="B87" s="8" t="s">
        <v>109</v>
      </c>
      <c r="C87" s="9" t="s">
        <v>21</v>
      </c>
      <c r="D87" s="10"/>
      <c r="E87" s="20"/>
      <c r="F87" s="20"/>
      <c r="G87" s="20">
        <v>10</v>
      </c>
      <c r="H87" s="20">
        <v>0</v>
      </c>
      <c r="I87" s="20"/>
      <c r="J87" s="11">
        <v>0</v>
      </c>
      <c r="K87" s="20"/>
      <c r="L87" s="20">
        <v>10</v>
      </c>
      <c r="M87" s="20"/>
      <c r="N87" s="20">
        <v>30</v>
      </c>
      <c r="O87" s="33"/>
      <c r="P87" s="13">
        <f t="shared" si="6"/>
        <v>0</v>
      </c>
      <c r="Q87" s="14">
        <f t="shared" si="8"/>
        <v>50</v>
      </c>
      <c r="R87" s="15">
        <f t="shared" si="7"/>
        <v>0</v>
      </c>
      <c r="S87" s="32"/>
    </row>
    <row r="88" spans="1:19" x14ac:dyDescent="0.4">
      <c r="A88" s="7">
        <v>87</v>
      </c>
      <c r="B88" s="3" t="s">
        <v>110</v>
      </c>
      <c r="C88" s="31" t="s">
        <v>111</v>
      </c>
      <c r="D88" s="10"/>
      <c r="E88" s="20"/>
      <c r="F88" s="20"/>
      <c r="G88" s="20">
        <v>10</v>
      </c>
      <c r="H88" s="20">
        <v>0</v>
      </c>
      <c r="I88" s="20"/>
      <c r="J88" s="11">
        <v>0</v>
      </c>
      <c r="K88" s="20"/>
      <c r="L88" s="20">
        <v>10</v>
      </c>
      <c r="M88" s="20"/>
      <c r="N88" s="20"/>
      <c r="O88" s="33"/>
      <c r="P88" s="13">
        <f t="shared" si="6"/>
        <v>0</v>
      </c>
      <c r="Q88" s="14">
        <f t="shared" si="8"/>
        <v>20</v>
      </c>
      <c r="R88" s="15">
        <f t="shared" si="7"/>
        <v>0</v>
      </c>
      <c r="S88" s="32"/>
    </row>
    <row r="89" spans="1:19" ht="21.45" customHeight="1" x14ac:dyDescent="0.4">
      <c r="A89" s="7">
        <v>88</v>
      </c>
      <c r="B89" s="3" t="s">
        <v>112</v>
      </c>
      <c r="C89" s="31" t="s">
        <v>111</v>
      </c>
      <c r="D89" s="10"/>
      <c r="E89" s="20"/>
      <c r="F89" s="20"/>
      <c r="G89" s="20">
        <v>10</v>
      </c>
      <c r="H89" s="20">
        <v>0</v>
      </c>
      <c r="I89" s="20"/>
      <c r="J89" s="11">
        <v>0</v>
      </c>
      <c r="K89" s="20"/>
      <c r="L89" s="20">
        <v>10</v>
      </c>
      <c r="M89" s="20"/>
      <c r="N89" s="20"/>
      <c r="O89" s="33"/>
      <c r="P89" s="13">
        <f t="shared" si="6"/>
        <v>0</v>
      </c>
      <c r="Q89" s="14">
        <f t="shared" si="8"/>
        <v>20</v>
      </c>
      <c r="R89" s="15">
        <f t="shared" si="7"/>
        <v>0</v>
      </c>
      <c r="S89" s="32"/>
    </row>
    <row r="90" spans="1:19" x14ac:dyDescent="0.4">
      <c r="A90" s="7">
        <v>89</v>
      </c>
      <c r="B90" s="3" t="s">
        <v>113</v>
      </c>
      <c r="C90" s="31" t="s">
        <v>111</v>
      </c>
      <c r="D90" s="10"/>
      <c r="E90" s="20"/>
      <c r="F90" s="20"/>
      <c r="G90" s="20">
        <v>10</v>
      </c>
      <c r="H90" s="20">
        <v>0</v>
      </c>
      <c r="I90" s="20"/>
      <c r="J90" s="11">
        <v>0</v>
      </c>
      <c r="K90" s="20"/>
      <c r="L90" s="20">
        <v>10</v>
      </c>
      <c r="M90" s="20"/>
      <c r="N90" s="20"/>
      <c r="O90" s="33"/>
      <c r="P90" s="13">
        <f t="shared" si="6"/>
        <v>0</v>
      </c>
      <c r="Q90" s="14">
        <f t="shared" si="8"/>
        <v>20</v>
      </c>
      <c r="R90" s="15">
        <f t="shared" si="7"/>
        <v>0</v>
      </c>
      <c r="S90" s="32"/>
    </row>
    <row r="91" spans="1:19" x14ac:dyDescent="0.4">
      <c r="A91" s="7">
        <v>90</v>
      </c>
      <c r="B91" s="28" t="s">
        <v>114</v>
      </c>
      <c r="C91" s="11" t="s">
        <v>21</v>
      </c>
      <c r="D91" s="10"/>
      <c r="E91" s="20">
        <v>140</v>
      </c>
      <c r="F91" s="20"/>
      <c r="G91" s="20">
        <v>30</v>
      </c>
      <c r="H91" s="20">
        <v>6</v>
      </c>
      <c r="I91" s="20"/>
      <c r="J91" s="11">
        <v>110</v>
      </c>
      <c r="K91" s="20">
        <v>2</v>
      </c>
      <c r="L91" s="20"/>
      <c r="M91" s="20"/>
      <c r="N91" s="20">
        <v>12</v>
      </c>
      <c r="O91" s="33"/>
      <c r="P91" s="13">
        <f t="shared" si="6"/>
        <v>0</v>
      </c>
      <c r="Q91" s="14">
        <f t="shared" si="8"/>
        <v>300</v>
      </c>
      <c r="R91" s="15">
        <f t="shared" si="7"/>
        <v>0</v>
      </c>
      <c r="S91" s="32"/>
    </row>
    <row r="92" spans="1:19" x14ac:dyDescent="0.4">
      <c r="A92" s="7">
        <v>91</v>
      </c>
      <c r="B92" s="8" t="s">
        <v>115</v>
      </c>
      <c r="C92" s="9" t="s">
        <v>21</v>
      </c>
      <c r="D92" s="10">
        <v>10</v>
      </c>
      <c r="E92" s="20"/>
      <c r="F92" s="20"/>
      <c r="G92" s="20">
        <v>30</v>
      </c>
      <c r="H92" s="20">
        <v>6</v>
      </c>
      <c r="I92" s="20"/>
      <c r="J92" s="11">
        <v>110</v>
      </c>
      <c r="K92" s="34">
        <v>40</v>
      </c>
      <c r="L92" s="20">
        <v>40</v>
      </c>
      <c r="M92" s="20"/>
      <c r="N92" s="20">
        <v>14</v>
      </c>
      <c r="O92" s="33"/>
      <c r="P92" s="13">
        <f t="shared" si="6"/>
        <v>0</v>
      </c>
      <c r="Q92" s="14">
        <f t="shared" si="8"/>
        <v>250</v>
      </c>
      <c r="R92" s="15">
        <f t="shared" si="7"/>
        <v>0</v>
      </c>
      <c r="S92" s="32"/>
    </row>
    <row r="93" spans="1:19" x14ac:dyDescent="0.4">
      <c r="A93" s="7">
        <v>92</v>
      </c>
      <c r="B93" s="30" t="s">
        <v>116</v>
      </c>
      <c r="C93" s="31" t="s">
        <v>21</v>
      </c>
      <c r="D93" s="10">
        <v>1</v>
      </c>
      <c r="E93" s="20"/>
      <c r="F93" s="20">
        <v>6</v>
      </c>
      <c r="G93" s="20">
        <v>20</v>
      </c>
      <c r="H93" s="20">
        <v>4</v>
      </c>
      <c r="I93" s="20"/>
      <c r="J93" s="11">
        <v>10</v>
      </c>
      <c r="K93" s="20">
        <v>4</v>
      </c>
      <c r="L93" s="20"/>
      <c r="M93" s="20"/>
      <c r="N93" s="20">
        <v>5</v>
      </c>
      <c r="O93" s="33"/>
      <c r="P93" s="13">
        <f t="shared" si="6"/>
        <v>0</v>
      </c>
      <c r="Q93" s="14">
        <f t="shared" si="8"/>
        <v>50</v>
      </c>
      <c r="R93" s="15">
        <f t="shared" si="7"/>
        <v>0</v>
      </c>
      <c r="S93" s="32"/>
    </row>
    <row r="94" spans="1:19" ht="34.200000000000003" x14ac:dyDescent="0.4">
      <c r="A94" s="7">
        <v>93</v>
      </c>
      <c r="B94" s="28" t="s">
        <v>117</v>
      </c>
      <c r="C94" s="11" t="s">
        <v>21</v>
      </c>
      <c r="D94" s="35"/>
      <c r="E94" s="35"/>
      <c r="F94" s="35"/>
      <c r="G94" s="35"/>
      <c r="H94" s="20">
        <v>6</v>
      </c>
      <c r="I94" s="35"/>
      <c r="J94" s="11">
        <v>15</v>
      </c>
      <c r="K94" s="35"/>
      <c r="L94" s="35"/>
      <c r="M94" s="35"/>
      <c r="N94" s="20">
        <v>9</v>
      </c>
      <c r="O94" s="33"/>
      <c r="P94" s="13">
        <f t="shared" si="6"/>
        <v>0</v>
      </c>
      <c r="Q94" s="36">
        <f t="shared" si="8"/>
        <v>30</v>
      </c>
      <c r="R94" s="15">
        <f t="shared" si="7"/>
        <v>0</v>
      </c>
      <c r="S94" s="32"/>
    </row>
    <row r="95" spans="1:19" x14ac:dyDescent="0.4">
      <c r="A95" s="7">
        <v>94</v>
      </c>
      <c r="B95" s="28" t="s">
        <v>118</v>
      </c>
      <c r="C95" s="11" t="s">
        <v>21</v>
      </c>
      <c r="D95" s="20"/>
      <c r="E95" s="10">
        <v>5</v>
      </c>
      <c r="F95" s="10">
        <v>6</v>
      </c>
      <c r="G95" s="10">
        <v>5</v>
      </c>
      <c r="H95" s="10">
        <v>2</v>
      </c>
      <c r="I95" s="10">
        <v>1</v>
      </c>
      <c r="J95" s="11">
        <v>5</v>
      </c>
      <c r="K95" s="10"/>
      <c r="L95" s="10">
        <v>2</v>
      </c>
      <c r="M95" s="10"/>
      <c r="N95" s="10">
        <v>9</v>
      </c>
      <c r="O95" s="12"/>
      <c r="P95" s="13">
        <f t="shared" si="6"/>
        <v>0</v>
      </c>
      <c r="Q95" s="36">
        <f>SUM(D95:N95)-25</f>
        <v>10</v>
      </c>
      <c r="R95" s="15">
        <f t="shared" si="7"/>
        <v>0</v>
      </c>
      <c r="S95" s="32"/>
    </row>
    <row r="96" spans="1:19" x14ac:dyDescent="0.4">
      <c r="A96" s="7">
        <v>95</v>
      </c>
      <c r="B96" s="28" t="s">
        <v>119</v>
      </c>
      <c r="C96" s="11" t="s">
        <v>21</v>
      </c>
      <c r="D96" s="20"/>
      <c r="E96" s="10">
        <v>2</v>
      </c>
      <c r="F96" s="10"/>
      <c r="G96" s="10">
        <v>5</v>
      </c>
      <c r="H96" s="10">
        <v>0</v>
      </c>
      <c r="I96" s="10"/>
      <c r="J96" s="11">
        <v>15</v>
      </c>
      <c r="K96" s="10">
        <v>4</v>
      </c>
      <c r="L96" s="10"/>
      <c r="M96" s="10"/>
      <c r="N96" s="10">
        <v>4</v>
      </c>
      <c r="O96" s="12"/>
      <c r="P96" s="13">
        <f t="shared" si="6"/>
        <v>0</v>
      </c>
      <c r="Q96" s="36">
        <f t="shared" si="8"/>
        <v>30</v>
      </c>
      <c r="R96" s="15">
        <f t="shared" si="7"/>
        <v>0</v>
      </c>
      <c r="S96" s="32"/>
    </row>
    <row r="97" spans="1:19" x14ac:dyDescent="0.4">
      <c r="A97" s="7">
        <v>96</v>
      </c>
      <c r="B97" s="28" t="s">
        <v>120</v>
      </c>
      <c r="C97" s="11" t="s">
        <v>21</v>
      </c>
      <c r="D97" s="20"/>
      <c r="E97" s="10">
        <v>5</v>
      </c>
      <c r="F97" s="10">
        <v>6</v>
      </c>
      <c r="G97" s="10">
        <v>10</v>
      </c>
      <c r="H97" s="10">
        <v>4</v>
      </c>
      <c r="I97" s="10">
        <v>1</v>
      </c>
      <c r="J97" s="11">
        <v>25</v>
      </c>
      <c r="K97" s="10">
        <v>1</v>
      </c>
      <c r="L97" s="10">
        <v>3</v>
      </c>
      <c r="M97" s="10"/>
      <c r="N97" s="10">
        <v>5</v>
      </c>
      <c r="O97" s="12"/>
      <c r="P97" s="13">
        <f t="shared" ref="P97:P111" si="9">O97*1.23</f>
        <v>0</v>
      </c>
      <c r="Q97" s="36">
        <f t="shared" si="8"/>
        <v>60</v>
      </c>
      <c r="R97" s="15">
        <f t="shared" ref="R97:R111" si="10">P97*Q97</f>
        <v>0</v>
      </c>
      <c r="S97" s="32"/>
    </row>
    <row r="98" spans="1:19" x14ac:dyDescent="0.4">
      <c r="A98" s="7">
        <v>97</v>
      </c>
      <c r="B98" s="28" t="s">
        <v>135</v>
      </c>
      <c r="C98" s="11" t="s">
        <v>21</v>
      </c>
      <c r="D98" s="20"/>
      <c r="E98" s="10">
        <v>1</v>
      </c>
      <c r="F98" s="10"/>
      <c r="G98" s="10"/>
      <c r="H98" s="10">
        <v>2</v>
      </c>
      <c r="I98" s="10"/>
      <c r="J98" s="11">
        <v>15</v>
      </c>
      <c r="K98" s="10">
        <v>1</v>
      </c>
      <c r="L98" s="10">
        <v>10</v>
      </c>
      <c r="M98" s="10">
        <v>20</v>
      </c>
      <c r="N98" s="10">
        <v>1</v>
      </c>
      <c r="O98" s="12"/>
      <c r="P98" s="13">
        <f t="shared" si="9"/>
        <v>0</v>
      </c>
      <c r="Q98" s="36">
        <f>SUM(D98:N98)</f>
        <v>50</v>
      </c>
      <c r="R98" s="15">
        <f t="shared" si="10"/>
        <v>0</v>
      </c>
      <c r="S98" s="32"/>
    </row>
    <row r="99" spans="1:19" x14ac:dyDescent="0.4">
      <c r="A99" s="7">
        <v>98</v>
      </c>
      <c r="B99" s="37" t="s">
        <v>121</v>
      </c>
      <c r="C99" s="38" t="s">
        <v>47</v>
      </c>
      <c r="D99" s="39"/>
      <c r="E99" s="40">
        <v>2</v>
      </c>
      <c r="F99" s="40">
        <v>4</v>
      </c>
      <c r="G99" s="40">
        <v>3</v>
      </c>
      <c r="H99" s="40">
        <v>4</v>
      </c>
      <c r="I99" s="40">
        <v>1</v>
      </c>
      <c r="J99" s="38">
        <v>40</v>
      </c>
      <c r="K99" s="40"/>
      <c r="L99" s="40">
        <v>2</v>
      </c>
      <c r="M99" s="40"/>
      <c r="N99" s="39">
        <v>4</v>
      </c>
      <c r="O99" s="33"/>
      <c r="P99" s="13">
        <f t="shared" si="9"/>
        <v>0</v>
      </c>
      <c r="Q99" s="36">
        <f>SUM(D99:N99)</f>
        <v>60</v>
      </c>
      <c r="R99" s="15">
        <f t="shared" si="10"/>
        <v>0</v>
      </c>
      <c r="S99" s="32"/>
    </row>
    <row r="100" spans="1:19" s="43" customFormat="1" x14ac:dyDescent="0.4">
      <c r="A100" s="7">
        <v>99</v>
      </c>
      <c r="B100" s="41" t="s">
        <v>122</v>
      </c>
      <c r="C100" s="42" t="s">
        <v>47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>
        <v>10</v>
      </c>
      <c r="O100" s="33"/>
      <c r="P100" s="13">
        <f t="shared" si="9"/>
        <v>0</v>
      </c>
      <c r="Q100" s="36">
        <f t="shared" si="8"/>
        <v>10</v>
      </c>
      <c r="R100" s="15">
        <f t="shared" si="10"/>
        <v>0</v>
      </c>
    </row>
    <row r="101" spans="1:19" s="43" customFormat="1" x14ac:dyDescent="0.4">
      <c r="A101" s="7">
        <v>100</v>
      </c>
      <c r="B101" s="41" t="s">
        <v>123</v>
      </c>
      <c r="C101" s="42" t="s">
        <v>21</v>
      </c>
      <c r="D101" s="34"/>
      <c r="E101" s="34"/>
      <c r="F101" s="34">
        <v>100</v>
      </c>
      <c r="G101" s="34"/>
      <c r="H101" s="34"/>
      <c r="I101" s="34"/>
      <c r="J101" s="34"/>
      <c r="K101" s="34"/>
      <c r="L101" s="34"/>
      <c r="M101" s="34"/>
      <c r="N101" s="34"/>
      <c r="O101" s="33"/>
      <c r="P101" s="13">
        <f t="shared" si="9"/>
        <v>0</v>
      </c>
      <c r="Q101" s="36"/>
      <c r="R101" s="15">
        <f t="shared" si="10"/>
        <v>0</v>
      </c>
    </row>
    <row r="102" spans="1:19" s="43" customFormat="1" x14ac:dyDescent="0.4">
      <c r="A102" s="7">
        <v>101</v>
      </c>
      <c r="B102" s="41" t="s">
        <v>124</v>
      </c>
      <c r="C102" s="34" t="s">
        <v>21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>
        <v>6</v>
      </c>
      <c r="O102" s="33"/>
      <c r="P102" s="13">
        <f t="shared" si="9"/>
        <v>0</v>
      </c>
      <c r="Q102" s="36">
        <f>SUM(D102:N102)-2</f>
        <v>4</v>
      </c>
      <c r="R102" s="15">
        <f t="shared" si="10"/>
        <v>0</v>
      </c>
    </row>
    <row r="103" spans="1:19" s="43" customFormat="1" x14ac:dyDescent="0.4">
      <c r="A103" s="7">
        <v>102</v>
      </c>
      <c r="B103" s="44" t="s">
        <v>125</v>
      </c>
      <c r="C103" s="34" t="s">
        <v>21</v>
      </c>
      <c r="D103" s="34"/>
      <c r="E103" s="34"/>
      <c r="F103" s="34"/>
      <c r="G103" s="34">
        <v>500</v>
      </c>
      <c r="H103" s="34"/>
      <c r="I103" s="34"/>
      <c r="J103" s="34"/>
      <c r="K103" s="34"/>
      <c r="L103" s="34"/>
      <c r="M103" s="34"/>
      <c r="N103" s="34"/>
      <c r="O103" s="33"/>
      <c r="P103" s="13">
        <f t="shared" si="9"/>
        <v>0</v>
      </c>
      <c r="Q103" s="36">
        <f t="shared" ref="Q103:Q110" si="11">SUM(D103:N103)</f>
        <v>500</v>
      </c>
      <c r="R103" s="15">
        <f t="shared" si="10"/>
        <v>0</v>
      </c>
    </row>
    <row r="104" spans="1:19" s="43" customFormat="1" ht="34.200000000000003" x14ac:dyDescent="0.4">
      <c r="A104" s="7">
        <v>103</v>
      </c>
      <c r="B104" s="41" t="s">
        <v>126</v>
      </c>
      <c r="C104" s="34" t="s">
        <v>21</v>
      </c>
      <c r="D104" s="34"/>
      <c r="E104" s="34"/>
      <c r="F104" s="34"/>
      <c r="G104" s="34"/>
      <c r="H104" s="34"/>
      <c r="I104" s="34">
        <v>8</v>
      </c>
      <c r="J104" s="34"/>
      <c r="K104" s="34"/>
      <c r="L104" s="34"/>
      <c r="M104" s="34"/>
      <c r="N104" s="34">
        <v>2</v>
      </c>
      <c r="O104" s="33"/>
      <c r="P104" s="13">
        <f t="shared" si="9"/>
        <v>0</v>
      </c>
      <c r="Q104" s="36">
        <f t="shared" si="11"/>
        <v>10</v>
      </c>
      <c r="R104" s="15">
        <f t="shared" si="10"/>
        <v>0</v>
      </c>
    </row>
    <row r="105" spans="1:19" s="43" customFormat="1" x14ac:dyDescent="0.4">
      <c r="A105" s="7">
        <v>104</v>
      </c>
      <c r="B105" s="41" t="s">
        <v>127</v>
      </c>
      <c r="C105" s="34" t="s">
        <v>47</v>
      </c>
      <c r="D105" s="34">
        <v>1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3"/>
      <c r="P105" s="13">
        <f t="shared" si="9"/>
        <v>0</v>
      </c>
      <c r="Q105" s="36">
        <f t="shared" si="11"/>
        <v>1</v>
      </c>
      <c r="R105" s="15">
        <f t="shared" si="10"/>
        <v>0</v>
      </c>
    </row>
    <row r="106" spans="1:19" s="43" customFormat="1" x14ac:dyDescent="0.4">
      <c r="A106" s="7">
        <v>105</v>
      </c>
      <c r="B106" s="44" t="s">
        <v>128</v>
      </c>
      <c r="C106" s="34" t="s">
        <v>47</v>
      </c>
      <c r="D106" s="34"/>
      <c r="E106" s="34"/>
      <c r="F106" s="34">
        <v>25</v>
      </c>
      <c r="G106" s="34"/>
      <c r="H106" s="34"/>
      <c r="I106" s="34"/>
      <c r="J106" s="34"/>
      <c r="K106" s="34"/>
      <c r="L106" s="34"/>
      <c r="M106" s="34"/>
      <c r="N106" s="34"/>
      <c r="O106" s="33"/>
      <c r="P106" s="13">
        <f t="shared" si="9"/>
        <v>0</v>
      </c>
      <c r="Q106" s="36">
        <f t="shared" si="11"/>
        <v>25</v>
      </c>
      <c r="R106" s="15">
        <f t="shared" si="10"/>
        <v>0</v>
      </c>
    </row>
    <row r="107" spans="1:19" s="43" customFormat="1" x14ac:dyDescent="0.4">
      <c r="A107" s="7">
        <v>106</v>
      </c>
      <c r="B107" s="44" t="s">
        <v>129</v>
      </c>
      <c r="C107" s="34" t="s">
        <v>21</v>
      </c>
      <c r="D107" s="34"/>
      <c r="E107" s="34"/>
      <c r="F107" s="34">
        <v>500</v>
      </c>
      <c r="G107" s="34"/>
      <c r="H107" s="34"/>
      <c r="I107" s="34"/>
      <c r="J107" s="34"/>
      <c r="K107" s="34"/>
      <c r="L107" s="34"/>
      <c r="M107" s="34"/>
      <c r="N107" s="34"/>
      <c r="O107" s="33"/>
      <c r="P107" s="13">
        <f t="shared" si="9"/>
        <v>0</v>
      </c>
      <c r="Q107" s="36">
        <f t="shared" si="11"/>
        <v>500</v>
      </c>
      <c r="R107" s="15">
        <f t="shared" si="10"/>
        <v>0</v>
      </c>
    </row>
    <row r="108" spans="1:19" s="43" customFormat="1" x14ac:dyDescent="0.4">
      <c r="A108" s="7">
        <v>107</v>
      </c>
      <c r="B108" s="44" t="s">
        <v>130</v>
      </c>
      <c r="C108" s="34" t="s">
        <v>21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>
        <v>20</v>
      </c>
      <c r="O108" s="33"/>
      <c r="P108" s="13">
        <f t="shared" si="9"/>
        <v>0</v>
      </c>
      <c r="Q108" s="36">
        <f t="shared" si="11"/>
        <v>20</v>
      </c>
      <c r="R108" s="15">
        <f t="shared" si="10"/>
        <v>0</v>
      </c>
    </row>
    <row r="109" spans="1:19" s="43" customFormat="1" x14ac:dyDescent="0.4">
      <c r="A109" s="7">
        <v>108</v>
      </c>
      <c r="B109" s="44" t="s">
        <v>131</v>
      </c>
      <c r="C109" s="34" t="s">
        <v>21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>
        <v>20</v>
      </c>
      <c r="O109" s="33"/>
      <c r="P109" s="13">
        <f t="shared" si="9"/>
        <v>0</v>
      </c>
      <c r="Q109" s="36">
        <f t="shared" si="11"/>
        <v>20</v>
      </c>
      <c r="R109" s="15">
        <f t="shared" si="10"/>
        <v>0</v>
      </c>
    </row>
    <row r="110" spans="1:19" s="43" customFormat="1" x14ac:dyDescent="0.4">
      <c r="A110" s="7">
        <v>109</v>
      </c>
      <c r="B110" s="44" t="s">
        <v>132</v>
      </c>
      <c r="C110" s="34" t="s">
        <v>21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>
        <v>2</v>
      </c>
      <c r="O110" s="33"/>
      <c r="P110" s="13">
        <f t="shared" si="9"/>
        <v>0</v>
      </c>
      <c r="Q110" s="36">
        <f t="shared" si="11"/>
        <v>2</v>
      </c>
      <c r="R110" s="15">
        <f t="shared" si="10"/>
        <v>0</v>
      </c>
    </row>
    <row r="111" spans="1:19" ht="36.6" customHeight="1" x14ac:dyDescent="0.4">
      <c r="A111" s="7">
        <v>110</v>
      </c>
      <c r="B111" s="8" t="s">
        <v>133</v>
      </c>
      <c r="C111" s="20" t="s">
        <v>21</v>
      </c>
      <c r="D111" s="10"/>
      <c r="E111" s="10"/>
      <c r="F111" s="10"/>
      <c r="G111" s="10"/>
      <c r="H111" s="10"/>
      <c r="I111" s="10"/>
      <c r="J111" s="10"/>
      <c r="K111" s="10">
        <v>30</v>
      </c>
      <c r="L111" s="10"/>
      <c r="M111" s="10"/>
      <c r="N111" s="10"/>
      <c r="O111" s="12"/>
      <c r="P111" s="13">
        <f t="shared" si="9"/>
        <v>0</v>
      </c>
      <c r="Q111" s="36">
        <f>SUM(D111:N111)-20</f>
        <v>10</v>
      </c>
      <c r="R111" s="15">
        <f t="shared" si="10"/>
        <v>0</v>
      </c>
      <c r="S111" s="32"/>
    </row>
    <row r="112" spans="1:19" ht="31.8" customHeight="1" x14ac:dyDescent="0.4">
      <c r="B112" s="3" t="s">
        <v>134</v>
      </c>
      <c r="C112" s="4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46">
        <f>SUM(O2:O111)</f>
        <v>0</v>
      </c>
      <c r="P112" s="46">
        <f>SUM(P2:P111)</f>
        <v>0</v>
      </c>
      <c r="Q112" s="47"/>
      <c r="R112" s="46">
        <f>SUM(R2:R111)</f>
        <v>0</v>
      </c>
    </row>
  </sheetData>
  <sheetProtection selectLockedCells="1" selectUnlockedCells="1"/>
  <pageMargins left="0.7" right="0.7" top="0.75" bottom="0.75" header="0.51180555555555551" footer="0.51180555555555551"/>
  <pageSetup paperSize="8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48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biurówka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Sułkowski</dc:creator>
  <cp:lastModifiedBy>Szymon Sułkowski</cp:lastModifiedBy>
  <dcterms:created xsi:type="dcterms:W3CDTF">2021-05-25T09:47:50Z</dcterms:created>
  <dcterms:modified xsi:type="dcterms:W3CDTF">2021-06-17T10:18:55Z</dcterms:modified>
</cp:coreProperties>
</file>